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showInkAnnotation="0" autoCompressPictures="0"/>
  <xr:revisionPtr revIDLastSave="35" documentId="8_{4BA6B770-55F8-430A-8590-CD327CD28217}" xr6:coauthVersionLast="47" xr6:coauthVersionMax="47" xr10:uidLastSave="{A5CCAF23-D47E-4703-B549-7FD1A79605B6}"/>
  <bookViews>
    <workbookView xWindow="27525" yWindow="495" windowWidth="26670" windowHeight="14655" tabRatio="829" activeTab="1" xr2:uid="{00000000-000D-0000-FFFF-FFFF00000000}"/>
  </bookViews>
  <sheets>
    <sheet name="Grant Proposal Budget" sheetId="33" r:id="rId1"/>
    <sheet name="Grant Proposal Timeline" sheetId="41" r:id="rId2"/>
    <sheet name="Sample Completed Budget" sheetId="39" r:id="rId3"/>
    <sheet name="Sample Completed Timeline" sheetId="40" r:id="rId4"/>
  </sheets>
  <externalReferences>
    <externalReference r:id="rId5"/>
    <externalReference r:id="rId6"/>
  </externalReferences>
  <definedNames>
    <definedName name="DS_WorkbookId_8931e65a72a644229b367d29f4ec0bd4_25833" localSheetId="3" hidden="1">"DsWorksheetID"</definedName>
    <definedName name="DS_WorkbookId_8931e65a72a644229b367d29f4ec0bd4_5532" localSheetId="2" hidden="1">"DsWorksheetID"</definedName>
    <definedName name="DS_WorkbookId_8931e65a72a644229b367d29f4ec0bd4_82798" localSheetId="1" hidden="1">"DsWorksheetID"</definedName>
    <definedName name="DS_WorkbookId_8931e65a72a644229b367d29f4ec0bd4_89270" localSheetId="0" hidden="1">"DsWorksheetID"</definedName>
    <definedName name="_xlnm.Print_Area" localSheetId="0">'Grant Proposal Budget'!$B$1:$R$211</definedName>
    <definedName name="_xlnm.Print_Area" localSheetId="1">'Grant Proposal Timeline'!$B$1:$I$10</definedName>
    <definedName name="_xlnm.Print_Area" localSheetId="2">'Sample Completed Budget'!$A$1:$R$224</definedName>
    <definedName name="_xlnm.Print_Area" localSheetId="3">'Sample Completed Timeline'!$A$1:$J$101</definedName>
    <definedName name="Priority" localSheetId="0">'[1]Business Process Flowchart'!#REF!</definedName>
    <definedName name="Priority" localSheetId="1">'[1]Business Process Flowchart'!#REF!</definedName>
    <definedName name="Priority" localSheetId="2">'[1]Business Process Flowchart'!#REF!</definedName>
    <definedName name="Priority" localSheetId="3">'[1]Business Process Flowchart'!#REF!</definedName>
    <definedName name="Priority">'[1]Business Process Flowchart'!#REF!</definedName>
    <definedName name="Status" localSheetId="0">'[1]Business Process Flowchart'!#REF!</definedName>
    <definedName name="Status" localSheetId="1">'[1]Business Process Flowchart'!#REF!</definedName>
    <definedName name="Status" localSheetId="2">'[1]Business Process Flowchart'!#REF!</definedName>
    <definedName name="Status" localSheetId="3">'[1]Business Process Flowchart'!#REF!</definedName>
    <definedName name="Status">'[1]Business Process Flowchart'!#REF!</definedName>
    <definedName name="Type" localSheetId="0">'[2]Towing Invoice'!#REF!</definedName>
    <definedName name="Type" localSheetId="1">'[2]Towing Invoice'!#REF!</definedName>
    <definedName name="Type" localSheetId="2">'[2]Towing Invoice'!#REF!</definedName>
    <definedName name="Type" localSheetId="3">'[2]Towing Invoice'!#REF!</definedName>
    <definedName name="Type">'[2]Towing Invoice'!#REF!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18" i="39" l="1" a="1"/>
  <c r="H218" i="39"/>
  <c r="O184" i="33"/>
  <c r="M10" i="39"/>
  <c r="D11" i="39"/>
  <c r="M11" i="39"/>
  <c r="F12" i="39"/>
  <c r="M12" i="39"/>
  <c r="M13" i="39"/>
  <c r="M14" i="39"/>
  <c r="D15" i="39"/>
  <c r="M15" i="39"/>
  <c r="M16" i="39"/>
  <c r="I17" i="39"/>
  <c r="J17" i="39"/>
  <c r="K17" i="39"/>
  <c r="L17" i="39"/>
  <c r="M18" i="39"/>
  <c r="K28" i="39"/>
  <c r="N28" i="39" s="1"/>
  <c r="N43" i="39" s="1"/>
  <c r="S28" i="39"/>
  <c r="K29" i="39"/>
  <c r="N29" i="39"/>
  <c r="S29" i="39"/>
  <c r="K30" i="39"/>
  <c r="N30" i="39" s="1"/>
  <c r="S30" i="39"/>
  <c r="K31" i="39"/>
  <c r="N31" i="39"/>
  <c r="S31" i="39"/>
  <c r="S32" i="39"/>
  <c r="S33" i="39"/>
  <c r="S34" i="39"/>
  <c r="S35" i="39"/>
  <c r="K36" i="39"/>
  <c r="N36" i="39" s="1"/>
  <c r="K37" i="39"/>
  <c r="N37" i="39" s="1"/>
  <c r="S37" i="39"/>
  <c r="K38" i="39"/>
  <c r="I56" i="39" s="1"/>
  <c r="K56" i="39" s="1"/>
  <c r="N56" i="39" s="1"/>
  <c r="N38" i="39"/>
  <c r="S38" i="39"/>
  <c r="K39" i="39"/>
  <c r="N39" i="39" s="1"/>
  <c r="S39" i="39"/>
  <c r="K40" i="39"/>
  <c r="N40" i="39"/>
  <c r="S40" i="39"/>
  <c r="K41" i="39"/>
  <c r="N41" i="39" s="1"/>
  <c r="S41" i="39"/>
  <c r="K42" i="39"/>
  <c r="N42" i="39"/>
  <c r="S42" i="39"/>
  <c r="L43" i="39"/>
  <c r="D10" i="39" s="1"/>
  <c r="M43" i="39"/>
  <c r="E10" i="39" s="1"/>
  <c r="O43" i="39"/>
  <c r="F10" i="39" s="1"/>
  <c r="P43" i="39"/>
  <c r="Q43" i="39"/>
  <c r="B46" i="39"/>
  <c r="I46" i="39"/>
  <c r="K46" i="39" s="1"/>
  <c r="B47" i="39"/>
  <c r="I47" i="39"/>
  <c r="K47" i="39" s="1"/>
  <c r="N47" i="39" s="1"/>
  <c r="B48" i="39"/>
  <c r="B49" i="39"/>
  <c r="I49" i="39"/>
  <c r="K49" i="39" s="1"/>
  <c r="N49" i="39" s="1"/>
  <c r="I50" i="39"/>
  <c r="K50" i="39"/>
  <c r="N50" i="39" s="1"/>
  <c r="B51" i="39"/>
  <c r="I51" i="39"/>
  <c r="K51" i="39" s="1"/>
  <c r="N51" i="39" s="1"/>
  <c r="B52" i="39"/>
  <c r="I52" i="39"/>
  <c r="K52" i="39"/>
  <c r="N52" i="39" s="1"/>
  <c r="B53" i="39"/>
  <c r="I53" i="39"/>
  <c r="K53" i="39" s="1"/>
  <c r="N53" i="39" s="1"/>
  <c r="B54" i="39"/>
  <c r="I54" i="39"/>
  <c r="K54" i="39"/>
  <c r="N54" i="39" s="1"/>
  <c r="B55" i="39"/>
  <c r="I55" i="39"/>
  <c r="K55" i="39" s="1"/>
  <c r="N55" i="39" s="1"/>
  <c r="B56" i="39"/>
  <c r="B57" i="39"/>
  <c r="I57" i="39"/>
  <c r="K57" i="39" s="1"/>
  <c r="N57" i="39" s="1"/>
  <c r="B58" i="39"/>
  <c r="I58" i="39"/>
  <c r="K58" i="39"/>
  <c r="N58" i="39" s="1"/>
  <c r="B59" i="39"/>
  <c r="B60" i="39"/>
  <c r="I60" i="39"/>
  <c r="K60" i="39"/>
  <c r="N60" i="39" s="1"/>
  <c r="L63" i="39"/>
  <c r="M63" i="39"/>
  <c r="E11" i="39" s="1"/>
  <c r="O63" i="39"/>
  <c r="F11" i="39" s="1"/>
  <c r="P63" i="39"/>
  <c r="Q63" i="39"/>
  <c r="J66" i="39"/>
  <c r="K66" i="39"/>
  <c r="N66" i="39" s="1"/>
  <c r="S66" i="39"/>
  <c r="J67" i="39"/>
  <c r="S67" i="39"/>
  <c r="J68" i="39"/>
  <c r="S68" i="39"/>
  <c r="J69" i="39"/>
  <c r="K69" i="39"/>
  <c r="N69" i="39" s="1"/>
  <c r="S69" i="39"/>
  <c r="J70" i="39"/>
  <c r="S70" i="39"/>
  <c r="J71" i="39"/>
  <c r="S71" i="39"/>
  <c r="J72" i="39"/>
  <c r="K72" i="39"/>
  <c r="N72" i="39" s="1"/>
  <c r="S72" i="39"/>
  <c r="J73" i="39"/>
  <c r="S73" i="39"/>
  <c r="J74" i="39"/>
  <c r="S74" i="39"/>
  <c r="J75" i="39"/>
  <c r="K75" i="39"/>
  <c r="N75" i="39" s="1"/>
  <c r="S75" i="39"/>
  <c r="J76" i="39"/>
  <c r="S76" i="39"/>
  <c r="J77" i="39"/>
  <c r="S77" i="39"/>
  <c r="J78" i="39"/>
  <c r="K78" i="39"/>
  <c r="N78" i="39" s="1"/>
  <c r="S78" i="39"/>
  <c r="J79" i="39"/>
  <c r="S79" i="39"/>
  <c r="J80" i="39"/>
  <c r="S80" i="39"/>
  <c r="J81" i="39"/>
  <c r="K81" i="39"/>
  <c r="N81" i="39" s="1"/>
  <c r="S81" i="39"/>
  <c r="J82" i="39"/>
  <c r="S82" i="39"/>
  <c r="J83" i="39"/>
  <c r="S83" i="39"/>
  <c r="J84" i="39"/>
  <c r="K84" i="39"/>
  <c r="N84" i="39" s="1"/>
  <c r="S84" i="39"/>
  <c r="J85" i="39"/>
  <c r="S85" i="39"/>
  <c r="J86" i="39"/>
  <c r="S86" i="39"/>
  <c r="J87" i="39"/>
  <c r="K87" i="39"/>
  <c r="N87" i="39" s="1"/>
  <c r="S87" i="39"/>
  <c r="J88" i="39"/>
  <c r="S88" i="39"/>
  <c r="J89" i="39"/>
  <c r="S89" i="39"/>
  <c r="J90" i="39"/>
  <c r="K90" i="39"/>
  <c r="N90" i="39" s="1"/>
  <c r="S90" i="39"/>
  <c r="J91" i="39"/>
  <c r="S91" i="39"/>
  <c r="J92" i="39"/>
  <c r="S92" i="39"/>
  <c r="J93" i="39"/>
  <c r="K93" i="39"/>
  <c r="N93" i="39" s="1"/>
  <c r="S93" i="39"/>
  <c r="J94" i="39"/>
  <c r="S94" i="39"/>
  <c r="J95" i="39"/>
  <c r="S95" i="39"/>
  <c r="J96" i="39"/>
  <c r="K96" i="39"/>
  <c r="N96" i="39" s="1"/>
  <c r="S96" i="39"/>
  <c r="J97" i="39"/>
  <c r="S97" i="39"/>
  <c r="J98" i="39"/>
  <c r="S98" i="39"/>
  <c r="J99" i="39"/>
  <c r="K99" i="39"/>
  <c r="N99" i="39" s="1"/>
  <c r="S99" i="39"/>
  <c r="J100" i="39"/>
  <c r="S100" i="39"/>
  <c r="J101" i="39"/>
  <c r="S101" i="39"/>
  <c r="J102" i="39"/>
  <c r="K102" i="39"/>
  <c r="N102" i="39" s="1"/>
  <c r="S102" i="39"/>
  <c r="J103" i="39"/>
  <c r="S103" i="39"/>
  <c r="J104" i="39"/>
  <c r="S104" i="39"/>
  <c r="J105" i="39"/>
  <c r="K105" i="39"/>
  <c r="N105" i="39" s="1"/>
  <c r="S105" i="39"/>
  <c r="J106" i="39"/>
  <c r="S106" i="39"/>
  <c r="J107" i="39"/>
  <c r="S107" i="39"/>
  <c r="J108" i="39"/>
  <c r="K108" i="39"/>
  <c r="N108" i="39" s="1"/>
  <c r="S108" i="39"/>
  <c r="J109" i="39"/>
  <c r="S109" i="39"/>
  <c r="J110" i="39"/>
  <c r="S110" i="39"/>
  <c r="J111" i="39"/>
  <c r="K111" i="39"/>
  <c r="N111" i="39" s="1"/>
  <c r="S111" i="39"/>
  <c r="J112" i="39"/>
  <c r="S112" i="39"/>
  <c r="J113" i="39"/>
  <c r="S113" i="39"/>
  <c r="L114" i="39"/>
  <c r="D12" i="39" s="1"/>
  <c r="M114" i="39"/>
  <c r="E12" i="39" s="1"/>
  <c r="O114" i="39"/>
  <c r="P114" i="39"/>
  <c r="P214" i="39" s="1"/>
  <c r="P221" i="39" s="1"/>
  <c r="Q114" i="39"/>
  <c r="K117" i="39"/>
  <c r="K128" i="39" s="1"/>
  <c r="C13" i="39" s="1"/>
  <c r="U13" i="39" s="1"/>
  <c r="O117" i="39"/>
  <c r="O128" i="39" s="1"/>
  <c r="F13" i="39" s="1"/>
  <c r="K118" i="39"/>
  <c r="N118" i="39"/>
  <c r="O118" i="39"/>
  <c r="K119" i="39"/>
  <c r="N119" i="39" s="1"/>
  <c r="O119" i="39"/>
  <c r="K120" i="39"/>
  <c r="N120" i="39"/>
  <c r="O120" i="39"/>
  <c r="K121" i="39"/>
  <c r="N121" i="39" s="1"/>
  <c r="O121" i="39"/>
  <c r="K122" i="39"/>
  <c r="N122" i="39"/>
  <c r="O122" i="39"/>
  <c r="K123" i="39"/>
  <c r="N123" i="39" s="1"/>
  <c r="O123" i="39"/>
  <c r="L128" i="39"/>
  <c r="D13" i="39" s="1"/>
  <c r="M128" i="39"/>
  <c r="E13" i="39" s="1"/>
  <c r="P128" i="39"/>
  <c r="Q128" i="39"/>
  <c r="K131" i="39"/>
  <c r="N131" i="39" s="1"/>
  <c r="O131" i="39"/>
  <c r="O153" i="39" s="1"/>
  <c r="F14" i="39" s="1"/>
  <c r="K132" i="39"/>
  <c r="N132" i="39" s="1"/>
  <c r="O132" i="39"/>
  <c r="K133" i="39"/>
  <c r="N133" i="39" s="1"/>
  <c r="O133" i="39"/>
  <c r="K134" i="39"/>
  <c r="N134" i="39"/>
  <c r="O134" i="39"/>
  <c r="K135" i="39"/>
  <c r="N135" i="39" s="1"/>
  <c r="O135" i="39"/>
  <c r="K136" i="39"/>
  <c r="N136" i="39"/>
  <c r="O136" i="39"/>
  <c r="K137" i="39"/>
  <c r="N137" i="39" s="1"/>
  <c r="O137" i="39"/>
  <c r="K138" i="39"/>
  <c r="N138" i="39"/>
  <c r="O138" i="39"/>
  <c r="K139" i="39"/>
  <c r="N139" i="39" s="1"/>
  <c r="O139" i="39"/>
  <c r="K140" i="39"/>
  <c r="N140" i="39"/>
  <c r="O140" i="39"/>
  <c r="K141" i="39"/>
  <c r="N141" i="39" s="1"/>
  <c r="O141" i="39"/>
  <c r="K142" i="39"/>
  <c r="N142" i="39"/>
  <c r="O142" i="39"/>
  <c r="K143" i="39"/>
  <c r="N143" i="39" s="1"/>
  <c r="O143" i="39"/>
  <c r="K144" i="39"/>
  <c r="N144" i="39"/>
  <c r="O144" i="39"/>
  <c r="K145" i="39"/>
  <c r="N145" i="39" s="1"/>
  <c r="O145" i="39"/>
  <c r="K146" i="39"/>
  <c r="N146" i="39"/>
  <c r="O146" i="39"/>
  <c r="K147" i="39"/>
  <c r="N147" i="39" s="1"/>
  <c r="O147" i="39"/>
  <c r="K148" i="39"/>
  <c r="N148" i="39"/>
  <c r="O148" i="39"/>
  <c r="K149" i="39"/>
  <c r="N149" i="39" s="1"/>
  <c r="O149" i="39"/>
  <c r="K150" i="39"/>
  <c r="N150" i="39"/>
  <c r="O150" i="39"/>
  <c r="K151" i="39"/>
  <c r="N151" i="39" s="1"/>
  <c r="O151" i="39"/>
  <c r="K152" i="39"/>
  <c r="N152" i="39"/>
  <c r="O152" i="39"/>
  <c r="L153" i="39"/>
  <c r="D14" i="39" s="1"/>
  <c r="M153" i="39"/>
  <c r="E14" i="39" s="1"/>
  <c r="P153" i="39"/>
  <c r="Q153" i="39"/>
  <c r="K156" i="39"/>
  <c r="N156" i="39"/>
  <c r="O156" i="39"/>
  <c r="S156" i="39"/>
  <c r="K157" i="39"/>
  <c r="N157" i="39"/>
  <c r="O157" i="39"/>
  <c r="K158" i="39"/>
  <c r="N158" i="39" s="1"/>
  <c r="O158" i="39"/>
  <c r="K159" i="39"/>
  <c r="N159" i="39"/>
  <c r="O159" i="39"/>
  <c r="K160" i="39"/>
  <c r="N160" i="39" s="1"/>
  <c r="O160" i="39"/>
  <c r="K161" i="39"/>
  <c r="N161" i="39"/>
  <c r="O161" i="39"/>
  <c r="K162" i="39"/>
  <c r="N162" i="39" s="1"/>
  <c r="O162" i="39"/>
  <c r="K163" i="39"/>
  <c r="N163" i="39"/>
  <c r="O163" i="39"/>
  <c r="K164" i="39"/>
  <c r="N164" i="39" s="1"/>
  <c r="O164" i="39"/>
  <c r="O184" i="39" s="1"/>
  <c r="F15" i="39" s="1"/>
  <c r="K165" i="39"/>
  <c r="N165" i="39"/>
  <c r="O165" i="39"/>
  <c r="K166" i="39"/>
  <c r="N166" i="39" s="1"/>
  <c r="O166" i="39"/>
  <c r="K170" i="39"/>
  <c r="N170" i="39"/>
  <c r="O170" i="39"/>
  <c r="K171" i="39"/>
  <c r="N171" i="39" s="1"/>
  <c r="O171" i="39"/>
  <c r="K172" i="39"/>
  <c r="N172" i="39"/>
  <c r="O172" i="39"/>
  <c r="K173" i="39"/>
  <c r="N173" i="39" s="1"/>
  <c r="O173" i="39"/>
  <c r="K174" i="39"/>
  <c r="N174" i="39"/>
  <c r="O174" i="39"/>
  <c r="K175" i="39"/>
  <c r="N175" i="39" s="1"/>
  <c r="O175" i="39"/>
  <c r="S175" i="39"/>
  <c r="K176" i="39"/>
  <c r="N176" i="39" s="1"/>
  <c r="O176" i="39"/>
  <c r="S176" i="39"/>
  <c r="K177" i="39"/>
  <c r="N177" i="39" s="1"/>
  <c r="O177" i="39"/>
  <c r="S177" i="39"/>
  <c r="K178" i="39"/>
  <c r="N178" i="39" s="1"/>
  <c r="O178" i="39"/>
  <c r="S178" i="39"/>
  <c r="K179" i="39"/>
  <c r="N179" i="39" s="1"/>
  <c r="O179" i="39"/>
  <c r="S179" i="39"/>
  <c r="K180" i="39"/>
  <c r="N180" i="39" s="1"/>
  <c r="O180" i="39"/>
  <c r="S180" i="39"/>
  <c r="K181" i="39"/>
  <c r="N181" i="39" s="1"/>
  <c r="O181" i="39"/>
  <c r="S181" i="39"/>
  <c r="K182" i="39"/>
  <c r="N182" i="39" s="1"/>
  <c r="O182" i="39"/>
  <c r="S182" i="39"/>
  <c r="K183" i="39"/>
  <c r="N183" i="39" s="1"/>
  <c r="O183" i="39"/>
  <c r="S183" i="39"/>
  <c r="L184" i="39"/>
  <c r="M184" i="39"/>
  <c r="E15" i="39" s="1"/>
  <c r="P184" i="39"/>
  <c r="Q184" i="39"/>
  <c r="K187" i="39"/>
  <c r="N187" i="39"/>
  <c r="O187" i="39"/>
  <c r="K188" i="39"/>
  <c r="N188" i="39" s="1"/>
  <c r="O188" i="39"/>
  <c r="O213" i="39" s="1"/>
  <c r="K189" i="39"/>
  <c r="N189" i="39"/>
  <c r="O189" i="39"/>
  <c r="K190" i="39"/>
  <c r="N190" i="39" s="1"/>
  <c r="O190" i="39"/>
  <c r="I191" i="39"/>
  <c r="K191" i="39"/>
  <c r="N191" i="39" s="1"/>
  <c r="O191" i="39"/>
  <c r="K192" i="39"/>
  <c r="N192" i="39"/>
  <c r="O192" i="39"/>
  <c r="K193" i="39"/>
  <c r="N193" i="39" s="1"/>
  <c r="O193" i="39"/>
  <c r="K194" i="39"/>
  <c r="N194" i="39"/>
  <c r="O194" i="39"/>
  <c r="K195" i="39"/>
  <c r="N195" i="39" s="1"/>
  <c r="O195" i="39"/>
  <c r="K196" i="39"/>
  <c r="N196" i="39"/>
  <c r="O196" i="39"/>
  <c r="K197" i="39"/>
  <c r="N197" i="39" s="1"/>
  <c r="O197" i="39"/>
  <c r="K198" i="39"/>
  <c r="N198" i="39"/>
  <c r="O198" i="39"/>
  <c r="K199" i="39"/>
  <c r="N199" i="39" s="1"/>
  <c r="O199" i="39"/>
  <c r="K200" i="39"/>
  <c r="N200" i="39"/>
  <c r="O200" i="39"/>
  <c r="K201" i="39"/>
  <c r="N201" i="39" s="1"/>
  <c r="O201" i="39"/>
  <c r="K202" i="39"/>
  <c r="N202" i="39"/>
  <c r="O202" i="39"/>
  <c r="K203" i="39"/>
  <c r="N203" i="39" s="1"/>
  <c r="O203" i="39"/>
  <c r="K204" i="39"/>
  <c r="N204" i="39"/>
  <c r="O204" i="39"/>
  <c r="K205" i="39"/>
  <c r="N205" i="39" s="1"/>
  <c r="O205" i="39"/>
  <c r="K206" i="39"/>
  <c r="N206" i="39"/>
  <c r="O206" i="39"/>
  <c r="K207" i="39"/>
  <c r="N207" i="39" s="1"/>
  <c r="O207" i="39"/>
  <c r="K208" i="39"/>
  <c r="N208" i="39"/>
  <c r="O208" i="39"/>
  <c r="K209" i="39"/>
  <c r="N209" i="39" s="1"/>
  <c r="O209" i="39"/>
  <c r="K210" i="39"/>
  <c r="N210" i="39"/>
  <c r="O210" i="39"/>
  <c r="K211" i="39"/>
  <c r="N211" i="39" s="1"/>
  <c r="O211" i="39"/>
  <c r="K212" i="39"/>
  <c r="N212" i="39"/>
  <c r="O212" i="39"/>
  <c r="K213" i="39"/>
  <c r="C16" i="39" s="1"/>
  <c r="L213" i="39"/>
  <c r="D16" i="39" s="1"/>
  <c r="M213" i="39"/>
  <c r="E16" i="39" s="1"/>
  <c r="P213" i="39"/>
  <c r="Q213" i="39"/>
  <c r="Q214" i="39" s="1"/>
  <c r="O218" i="39"/>
  <c r="F18" i="39" s="1"/>
  <c r="F19" i="39" s="1"/>
  <c r="S218" i="39"/>
  <c r="L219" i="39"/>
  <c r="D18" i="39" s="1"/>
  <c r="D19" i="39" s="1"/>
  <c r="M219" i="39"/>
  <c r="O219" i="39"/>
  <c r="P219" i="39"/>
  <c r="Q219" i="39"/>
  <c r="Q221" i="39" s="1"/>
  <c r="L214" i="39" l="1"/>
  <c r="L221" i="39" s="1"/>
  <c r="M17" i="39"/>
  <c r="N213" i="39"/>
  <c r="D17" i="39"/>
  <c r="D21" i="39" s="1"/>
  <c r="N184" i="39"/>
  <c r="E17" i="39"/>
  <c r="N46" i="39"/>
  <c r="N114" i="39"/>
  <c r="U16" i="39"/>
  <c r="O214" i="39"/>
  <c r="O221" i="39" s="1"/>
  <c r="F16" i="39"/>
  <c r="F17" i="39" s="1"/>
  <c r="F21" i="39" s="1"/>
  <c r="N153" i="39"/>
  <c r="U15" i="39"/>
  <c r="K153" i="39"/>
  <c r="C14" i="39" s="1"/>
  <c r="U14" i="39" s="1"/>
  <c r="K184" i="39"/>
  <c r="C15" i="39" s="1"/>
  <c r="M214" i="39"/>
  <c r="M221" i="39" s="1"/>
  <c r="N117" i="39"/>
  <c r="N128" i="39" s="1"/>
  <c r="K114" i="39"/>
  <c r="C12" i="39" s="1"/>
  <c r="U12" i="39" s="1"/>
  <c r="I48" i="39"/>
  <c r="K48" i="39" s="1"/>
  <c r="N48" i="39" s="1"/>
  <c r="K43" i="39"/>
  <c r="C10" i="39" s="1"/>
  <c r="E18" i="39"/>
  <c r="E19" i="39" s="1"/>
  <c r="I59" i="39"/>
  <c r="K59" i="39" s="1"/>
  <c r="N59" i="39" s="1"/>
  <c r="N63" i="39" l="1"/>
  <c r="N214" i="39" s="1"/>
  <c r="U10" i="39"/>
  <c r="E21" i="39"/>
  <c r="K63" i="39"/>
  <c r="C11" i="39" l="1"/>
  <c r="K214" i="39"/>
  <c r="U11" i="39" l="1"/>
  <c r="K218" i="39"/>
  <c r="C17" i="39"/>
  <c r="K219" i="39" l="1"/>
  <c r="N218" i="39"/>
  <c r="N219" i="39" s="1"/>
  <c r="N221" i="39" s="1"/>
  <c r="K221" i="39" l="1"/>
  <c r="C18" i="39"/>
  <c r="C19" i="39" l="1"/>
  <c r="C21" i="39" s="1"/>
  <c r="U18" i="39"/>
  <c r="K184" i="33" l="1"/>
  <c r="N184" i="33" s="1"/>
  <c r="O215" i="33"/>
  <c r="O209" i="33"/>
  <c r="O208" i="33"/>
  <c r="O207" i="33"/>
  <c r="O206" i="33"/>
  <c r="O205" i="33"/>
  <c r="O204" i="33"/>
  <c r="O203" i="33"/>
  <c r="O202" i="33"/>
  <c r="O201" i="33"/>
  <c r="O200" i="33"/>
  <c r="O199" i="33"/>
  <c r="O198" i="33"/>
  <c r="O197" i="33"/>
  <c r="O196" i="33"/>
  <c r="O195" i="33"/>
  <c r="O194" i="33"/>
  <c r="O193" i="33"/>
  <c r="O192" i="33"/>
  <c r="O191" i="33"/>
  <c r="O190" i="33"/>
  <c r="O189" i="33"/>
  <c r="O188" i="33"/>
  <c r="O187" i="33"/>
  <c r="O186" i="33"/>
  <c r="O185" i="33"/>
  <c r="O180" i="33"/>
  <c r="O179" i="33"/>
  <c r="O178" i="33"/>
  <c r="O177" i="33"/>
  <c r="O176" i="33"/>
  <c r="O175" i="33"/>
  <c r="O174" i="33"/>
  <c r="O173" i="33"/>
  <c r="O172" i="33"/>
  <c r="O171" i="33"/>
  <c r="O170" i="33"/>
  <c r="O169" i="33"/>
  <c r="O168" i="33"/>
  <c r="O167" i="33"/>
  <c r="O166" i="33"/>
  <c r="O165" i="33"/>
  <c r="O164" i="33"/>
  <c r="O163" i="33"/>
  <c r="O162" i="33"/>
  <c r="O161" i="33"/>
  <c r="O160" i="33"/>
  <c r="O159" i="33"/>
  <c r="O158" i="33"/>
  <c r="O157" i="33"/>
  <c r="O156" i="33"/>
  <c r="O155" i="33"/>
  <c r="O154" i="33"/>
  <c r="O153" i="33"/>
  <c r="O149" i="33"/>
  <c r="O148" i="33"/>
  <c r="O147" i="33"/>
  <c r="O146" i="33"/>
  <c r="O145" i="33"/>
  <c r="O144" i="33"/>
  <c r="O143" i="33"/>
  <c r="O142" i="33"/>
  <c r="O141" i="33"/>
  <c r="O140" i="33"/>
  <c r="O139" i="33"/>
  <c r="O138" i="33"/>
  <c r="O137" i="33"/>
  <c r="O136" i="33"/>
  <c r="O135" i="33"/>
  <c r="O134" i="33"/>
  <c r="O133" i="33"/>
  <c r="O132" i="33"/>
  <c r="O131" i="33"/>
  <c r="O130" i="33"/>
  <c r="O129" i="33"/>
  <c r="O128" i="33"/>
  <c r="O124" i="33"/>
  <c r="O123" i="33"/>
  <c r="O122" i="33"/>
  <c r="O121" i="33"/>
  <c r="O120" i="33"/>
  <c r="O119" i="33"/>
  <c r="O118" i="33"/>
  <c r="O117" i="33"/>
  <c r="L210" i="33" l="1"/>
  <c r="M210" i="33"/>
  <c r="L181" i="33"/>
  <c r="M181" i="33"/>
  <c r="K196" i="33" l="1"/>
  <c r="N196" i="33" s="1"/>
  <c r="K195" i="33"/>
  <c r="N195" i="33" s="1"/>
  <c r="K194" i="33"/>
  <c r="N194" i="33" s="1"/>
  <c r="K193" i="33"/>
  <c r="N193" i="33" s="1"/>
  <c r="K192" i="33"/>
  <c r="N192" i="33" s="1"/>
  <c r="K191" i="33"/>
  <c r="N191" i="33" s="1"/>
  <c r="K190" i="33"/>
  <c r="N190" i="33" s="1"/>
  <c r="K189" i="33"/>
  <c r="N189" i="33" s="1"/>
  <c r="K188" i="33"/>
  <c r="N188" i="33" s="1"/>
  <c r="K187" i="33"/>
  <c r="N187" i="33" s="1"/>
  <c r="K186" i="33"/>
  <c r="N186" i="33" s="1"/>
  <c r="K164" i="33"/>
  <c r="N164" i="33" s="1"/>
  <c r="K163" i="33"/>
  <c r="N163" i="33" s="1"/>
  <c r="K162" i="33"/>
  <c r="N162" i="33" s="1"/>
  <c r="K161" i="33"/>
  <c r="N161" i="33" s="1"/>
  <c r="K160" i="33"/>
  <c r="N160" i="33" s="1"/>
  <c r="K159" i="33"/>
  <c r="N159" i="33" s="1"/>
  <c r="K158" i="33"/>
  <c r="N158" i="33" s="1"/>
  <c r="K157" i="33"/>
  <c r="N157" i="33" s="1"/>
  <c r="K156" i="33"/>
  <c r="N156" i="33" s="1"/>
  <c r="N155" i="33"/>
  <c r="K155" i="33"/>
  <c r="K171" i="33"/>
  <c r="N171" i="33" s="1"/>
  <c r="K170" i="33"/>
  <c r="N170" i="33" s="1"/>
  <c r="K169" i="33"/>
  <c r="N169" i="33" s="1"/>
  <c r="K168" i="33"/>
  <c r="N168" i="33" s="1"/>
  <c r="K167" i="33"/>
  <c r="N167" i="33" s="1"/>
  <c r="K166" i="33"/>
  <c r="N166" i="33" s="1"/>
  <c r="K165" i="33"/>
  <c r="N165" i="33" s="1"/>
  <c r="K154" i="33"/>
  <c r="N154" i="33" s="1"/>
  <c r="K149" i="33"/>
  <c r="N149" i="33" s="1"/>
  <c r="K148" i="33"/>
  <c r="N148" i="33" s="1"/>
  <c r="K147" i="33"/>
  <c r="N147" i="33" s="1"/>
  <c r="K146" i="33"/>
  <c r="N146" i="33" s="1"/>
  <c r="K145" i="33"/>
  <c r="N145" i="33" s="1"/>
  <c r="K144" i="33"/>
  <c r="N144" i="33" s="1"/>
  <c r="K143" i="33"/>
  <c r="N143" i="33" s="1"/>
  <c r="K142" i="33"/>
  <c r="N142" i="33" s="1"/>
  <c r="K141" i="33"/>
  <c r="N141" i="33" s="1"/>
  <c r="K140" i="33"/>
  <c r="N140" i="33" s="1"/>
  <c r="K139" i="33"/>
  <c r="N139" i="33" s="1"/>
  <c r="K138" i="33"/>
  <c r="N138" i="33" s="1"/>
  <c r="K137" i="33"/>
  <c r="N137" i="33" s="1"/>
  <c r="K136" i="33"/>
  <c r="N136" i="33" s="1"/>
  <c r="K135" i="33"/>
  <c r="N135" i="33" s="1"/>
  <c r="K134" i="33"/>
  <c r="N134" i="33" s="1"/>
  <c r="K133" i="33"/>
  <c r="N133" i="33" s="1"/>
  <c r="K132" i="33"/>
  <c r="N132" i="33" s="1"/>
  <c r="K131" i="33"/>
  <c r="N131" i="33" s="1"/>
  <c r="K130" i="33"/>
  <c r="N130" i="33" s="1"/>
  <c r="K129" i="33"/>
  <c r="N129" i="33" s="1"/>
  <c r="S89" i="33"/>
  <c r="J89" i="33"/>
  <c r="S88" i="33"/>
  <c r="J88" i="33"/>
  <c r="S87" i="33"/>
  <c r="J87" i="33"/>
  <c r="S86" i="33"/>
  <c r="J86" i="33"/>
  <c r="S85" i="33"/>
  <c r="J85" i="33"/>
  <c r="S84" i="33"/>
  <c r="J84" i="33"/>
  <c r="S83" i="33"/>
  <c r="J83" i="33"/>
  <c r="S82" i="33"/>
  <c r="J82" i="33"/>
  <c r="S81" i="33"/>
  <c r="J81" i="33"/>
  <c r="S80" i="33"/>
  <c r="J80" i="33"/>
  <c r="S79" i="33"/>
  <c r="J79" i="33"/>
  <c r="S78" i="33"/>
  <c r="J78" i="33"/>
  <c r="S77" i="33"/>
  <c r="J77" i="33"/>
  <c r="S76" i="33"/>
  <c r="J76" i="33"/>
  <c r="S75" i="33"/>
  <c r="J75" i="33"/>
  <c r="S92" i="33"/>
  <c r="J92" i="33"/>
  <c r="S91" i="33"/>
  <c r="J91" i="33"/>
  <c r="S90" i="33"/>
  <c r="J90" i="33"/>
  <c r="B47" i="33"/>
  <c r="B48" i="33"/>
  <c r="B49" i="33"/>
  <c r="B50" i="33"/>
  <c r="B51" i="33"/>
  <c r="B52" i="33"/>
  <c r="B53" i="33"/>
  <c r="B54" i="33"/>
  <c r="B55" i="33"/>
  <c r="B56" i="33"/>
  <c r="B57" i="33"/>
  <c r="B58" i="33"/>
  <c r="B59" i="33"/>
  <c r="B60" i="33"/>
  <c r="K36" i="33"/>
  <c r="N36" i="33" s="1"/>
  <c r="S34" i="33"/>
  <c r="K34" i="33"/>
  <c r="N34" i="33" s="1"/>
  <c r="S33" i="33"/>
  <c r="K33" i="33"/>
  <c r="N33" i="33" s="1"/>
  <c r="S32" i="33"/>
  <c r="K32" i="33"/>
  <c r="N32" i="33" s="1"/>
  <c r="S31" i="33"/>
  <c r="K31" i="33"/>
  <c r="N31" i="33" s="1"/>
  <c r="S30" i="33"/>
  <c r="K30" i="33"/>
  <c r="N30" i="33" s="1"/>
  <c r="S29" i="33"/>
  <c r="K29" i="33"/>
  <c r="N29" i="33" s="1"/>
  <c r="P216" i="33"/>
  <c r="Q216" i="33"/>
  <c r="Q210" i="33"/>
  <c r="P210" i="33"/>
  <c r="P181" i="33"/>
  <c r="Q181" i="33"/>
  <c r="Q150" i="33"/>
  <c r="P150" i="33"/>
  <c r="Q125" i="33"/>
  <c r="P125" i="33"/>
  <c r="P114" i="33"/>
  <c r="Q114" i="33"/>
  <c r="P63" i="33"/>
  <c r="Q63" i="33"/>
  <c r="Q43" i="33"/>
  <c r="P43" i="33"/>
  <c r="L63" i="33"/>
  <c r="D11" i="33" s="1"/>
  <c r="M216" i="33"/>
  <c r="E18" i="33" s="1"/>
  <c r="E19" i="33" s="1"/>
  <c r="L216" i="33"/>
  <c r="D18" i="33" s="1"/>
  <c r="D19" i="33" s="1"/>
  <c r="D16" i="33"/>
  <c r="E16" i="33"/>
  <c r="D15" i="33"/>
  <c r="E15" i="33"/>
  <c r="L150" i="33"/>
  <c r="D14" i="33" s="1"/>
  <c r="M150" i="33"/>
  <c r="E14" i="33" s="1"/>
  <c r="L125" i="33"/>
  <c r="D13" i="33" s="1"/>
  <c r="M125" i="33"/>
  <c r="E13" i="33" s="1"/>
  <c r="M63" i="33"/>
  <c r="E11" i="33" s="1"/>
  <c r="L114" i="33"/>
  <c r="D12" i="33" s="1"/>
  <c r="M114" i="33"/>
  <c r="E12" i="33" s="1"/>
  <c r="L43" i="33"/>
  <c r="D10" i="33" s="1"/>
  <c r="M43" i="33"/>
  <c r="E10" i="33" s="1"/>
  <c r="K87" i="33" l="1"/>
  <c r="N87" i="33" s="1"/>
  <c r="K84" i="33"/>
  <c r="N84" i="33" s="1"/>
  <c r="K81" i="33"/>
  <c r="N81" i="33" s="1"/>
  <c r="K78" i="33"/>
  <c r="N78" i="33" s="1"/>
  <c r="K75" i="33"/>
  <c r="N75" i="33" s="1"/>
  <c r="K90" i="33"/>
  <c r="N90" i="33" s="1"/>
  <c r="I49" i="33"/>
  <c r="K49" i="33" s="1"/>
  <c r="N49" i="33" s="1"/>
  <c r="I51" i="33"/>
  <c r="K51" i="33" s="1"/>
  <c r="N51" i="33" s="1"/>
  <c r="I47" i="33"/>
  <c r="K47" i="33" s="1"/>
  <c r="N47" i="33" s="1"/>
  <c r="I50" i="33"/>
  <c r="K50" i="33" s="1"/>
  <c r="N50" i="33" s="1"/>
  <c r="I48" i="33"/>
  <c r="K48" i="33" s="1"/>
  <c r="N48" i="33" s="1"/>
  <c r="I54" i="33"/>
  <c r="K54" i="33" s="1"/>
  <c r="N54" i="33" s="1"/>
  <c r="I52" i="33"/>
  <c r="K52" i="33" s="1"/>
  <c r="N52" i="33" s="1"/>
  <c r="P211" i="33"/>
  <c r="P218" i="33" s="1"/>
  <c r="Q211" i="33"/>
  <c r="Q218" i="33" s="1"/>
  <c r="L211" i="33"/>
  <c r="L218" i="33" s="1"/>
  <c r="E17" i="33"/>
  <c r="E21" i="33" s="1"/>
  <c r="D17" i="33"/>
  <c r="D21" i="33" s="1"/>
  <c r="M211" i="33"/>
  <c r="M218" i="33" s="1"/>
  <c r="O114" i="33" l="1"/>
  <c r="O181" i="33"/>
  <c r="O210" i="33"/>
  <c r="K176" i="33" l="1"/>
  <c r="N176" i="33" s="1"/>
  <c r="K177" i="33"/>
  <c r="N177" i="33" s="1"/>
  <c r="K178" i="33"/>
  <c r="N178" i="33" s="1"/>
  <c r="K179" i="33"/>
  <c r="N179" i="33" s="1"/>
  <c r="K180" i="33"/>
  <c r="N180" i="33" s="1"/>
  <c r="K153" i="33"/>
  <c r="K172" i="33"/>
  <c r="N172" i="33" s="1"/>
  <c r="K173" i="33"/>
  <c r="N173" i="33" s="1"/>
  <c r="K174" i="33"/>
  <c r="N174" i="33" s="1"/>
  <c r="N153" i="33" l="1"/>
  <c r="F18" i="33"/>
  <c r="F19" i="33" s="1"/>
  <c r="S113" i="33" l="1"/>
  <c r="S112" i="33"/>
  <c r="S111" i="33"/>
  <c r="S110" i="33"/>
  <c r="S109" i="33"/>
  <c r="S108" i="33"/>
  <c r="S107" i="33"/>
  <c r="S106" i="33"/>
  <c r="S105" i="33"/>
  <c r="S104" i="33"/>
  <c r="S103" i="33"/>
  <c r="S102" i="33"/>
  <c r="S101" i="33"/>
  <c r="S100" i="33"/>
  <c r="S99" i="33"/>
  <c r="S98" i="33"/>
  <c r="S97" i="33"/>
  <c r="S96" i="33"/>
  <c r="S95" i="33"/>
  <c r="S94" i="33"/>
  <c r="S93" i="33"/>
  <c r="S74" i="33"/>
  <c r="S73" i="33"/>
  <c r="S72" i="33"/>
  <c r="S71" i="33"/>
  <c r="S70" i="33"/>
  <c r="S69" i="33"/>
  <c r="S68" i="33"/>
  <c r="S67" i="33"/>
  <c r="S66" i="33"/>
  <c r="K128" i="33" l="1"/>
  <c r="N128" i="33" s="1"/>
  <c r="N150" i="33" l="1"/>
  <c r="O216" i="33"/>
  <c r="S215" i="33"/>
  <c r="K209" i="33"/>
  <c r="N209" i="33" s="1"/>
  <c r="K208" i="33"/>
  <c r="N208" i="33" s="1"/>
  <c r="K207" i="33"/>
  <c r="N207" i="33" s="1"/>
  <c r="K206" i="33"/>
  <c r="N206" i="33" s="1"/>
  <c r="K205" i="33"/>
  <c r="N205" i="33" s="1"/>
  <c r="K204" i="33"/>
  <c r="N204" i="33" s="1"/>
  <c r="K203" i="33"/>
  <c r="N203" i="33" s="1"/>
  <c r="K202" i="33"/>
  <c r="N202" i="33" s="1"/>
  <c r="K201" i="33"/>
  <c r="N201" i="33" s="1"/>
  <c r="K200" i="33"/>
  <c r="N200" i="33" s="1"/>
  <c r="K199" i="33"/>
  <c r="N199" i="33" s="1"/>
  <c r="K198" i="33"/>
  <c r="N198" i="33" s="1"/>
  <c r="K197" i="33"/>
  <c r="N197" i="33" s="1"/>
  <c r="K185" i="33"/>
  <c r="F15" i="33"/>
  <c r="S180" i="33"/>
  <c r="S179" i="33"/>
  <c r="S178" i="33"/>
  <c r="S177" i="33"/>
  <c r="S176" i="33"/>
  <c r="S175" i="33"/>
  <c r="K175" i="33"/>
  <c r="K181" i="33" s="1"/>
  <c r="S174" i="33"/>
  <c r="S173" i="33"/>
  <c r="S172" i="33"/>
  <c r="S153" i="33"/>
  <c r="O150" i="33"/>
  <c r="F14" i="33" s="1"/>
  <c r="O125" i="33"/>
  <c r="F13" i="33" s="1"/>
  <c r="K124" i="33"/>
  <c r="N124" i="33" s="1"/>
  <c r="K123" i="33"/>
  <c r="N123" i="33" s="1"/>
  <c r="K122" i="33"/>
  <c r="N122" i="33" s="1"/>
  <c r="K121" i="33"/>
  <c r="N121" i="33" s="1"/>
  <c r="K120" i="33"/>
  <c r="N120" i="33" s="1"/>
  <c r="K119" i="33"/>
  <c r="N119" i="33" s="1"/>
  <c r="K118" i="33"/>
  <c r="N118" i="33" s="1"/>
  <c r="K117" i="33"/>
  <c r="N117" i="33" s="1"/>
  <c r="F12" i="33"/>
  <c r="J113" i="33"/>
  <c r="J112" i="33"/>
  <c r="J111" i="33"/>
  <c r="J110" i="33"/>
  <c r="J109" i="33"/>
  <c r="J108" i="33"/>
  <c r="J107" i="33"/>
  <c r="J106" i="33"/>
  <c r="J105" i="33"/>
  <c r="J104" i="33"/>
  <c r="J103" i="33"/>
  <c r="J102" i="33"/>
  <c r="J101" i="33"/>
  <c r="J100" i="33"/>
  <c r="J99" i="33"/>
  <c r="J98" i="33"/>
  <c r="J97" i="33"/>
  <c r="J96" i="33"/>
  <c r="J95" i="33"/>
  <c r="J94" i="33"/>
  <c r="J93" i="33"/>
  <c r="J74" i="33"/>
  <c r="J73" i="33"/>
  <c r="J72" i="33"/>
  <c r="J71" i="33"/>
  <c r="J70" i="33"/>
  <c r="J69" i="33"/>
  <c r="J68" i="33"/>
  <c r="J67" i="33"/>
  <c r="J66" i="33"/>
  <c r="O63" i="33"/>
  <c r="F11" i="33" s="1"/>
  <c r="B46" i="33"/>
  <c r="O43" i="33"/>
  <c r="F10" i="33" s="1"/>
  <c r="S42" i="33"/>
  <c r="K42" i="33"/>
  <c r="S41" i="33"/>
  <c r="K41" i="33"/>
  <c r="S40" i="33"/>
  <c r="K40" i="33"/>
  <c r="S39" i="33"/>
  <c r="K39" i="33"/>
  <c r="S38" i="33"/>
  <c r="K38" i="33"/>
  <c r="S37" i="33"/>
  <c r="S35" i="33"/>
  <c r="K35" i="33"/>
  <c r="I53" i="33" s="1"/>
  <c r="K53" i="33" s="1"/>
  <c r="N53" i="33" s="1"/>
  <c r="S28" i="33"/>
  <c r="M18" i="33"/>
  <c r="L17" i="33"/>
  <c r="M16" i="33"/>
  <c r="K17" i="33"/>
  <c r="M14" i="33"/>
  <c r="M13" i="33"/>
  <c r="J17" i="33"/>
  <c r="N185" i="33" l="1"/>
  <c r="N210" i="33" s="1"/>
  <c r="K210" i="33"/>
  <c r="I59" i="33"/>
  <c r="K59" i="33" s="1"/>
  <c r="N59" i="33" s="1"/>
  <c r="N41" i="33"/>
  <c r="N35" i="33"/>
  <c r="I56" i="33"/>
  <c r="K56" i="33" s="1"/>
  <c r="N56" i="33" s="1"/>
  <c r="N38" i="33"/>
  <c r="I57" i="33"/>
  <c r="K57" i="33" s="1"/>
  <c r="N57" i="33" s="1"/>
  <c r="N39" i="33"/>
  <c r="N125" i="33"/>
  <c r="I60" i="33"/>
  <c r="K60" i="33" s="1"/>
  <c r="N60" i="33" s="1"/>
  <c r="N42" i="33"/>
  <c r="I58" i="33"/>
  <c r="K58" i="33" s="1"/>
  <c r="N58" i="33" s="1"/>
  <c r="N40" i="33"/>
  <c r="C15" i="33"/>
  <c r="N175" i="33"/>
  <c r="N181" i="33" s="1"/>
  <c r="F16" i="33"/>
  <c r="F17" i="33" s="1"/>
  <c r="F21" i="33" s="1"/>
  <c r="O211" i="33"/>
  <c r="O218" i="33" s="1"/>
  <c r="K96" i="33"/>
  <c r="N96" i="33" s="1"/>
  <c r="K105" i="33"/>
  <c r="N105" i="33" s="1"/>
  <c r="K66" i="33"/>
  <c r="N66" i="33" s="1"/>
  <c r="K102" i="33"/>
  <c r="N102" i="33" s="1"/>
  <c r="K28" i="33"/>
  <c r="K108" i="33"/>
  <c r="N108" i="33" s="1"/>
  <c r="K69" i="33"/>
  <c r="N69" i="33" s="1"/>
  <c r="K111" i="33"/>
  <c r="N111" i="33" s="1"/>
  <c r="K72" i="33"/>
  <c r="N72" i="33" s="1"/>
  <c r="K150" i="33"/>
  <c r="K99" i="33"/>
  <c r="N99" i="33" s="1"/>
  <c r="K125" i="33"/>
  <c r="K93" i="33"/>
  <c r="N93" i="33" s="1"/>
  <c r="M15" i="33"/>
  <c r="K37" i="33"/>
  <c r="M12" i="33"/>
  <c r="K43" i="33" l="1"/>
  <c r="C16" i="33"/>
  <c r="U16" i="33" s="1"/>
  <c r="C14" i="33"/>
  <c r="U14" i="33" s="1"/>
  <c r="C13" i="33"/>
  <c r="U13" i="33" s="1"/>
  <c r="N114" i="33"/>
  <c r="I46" i="33"/>
  <c r="K46" i="33" s="1"/>
  <c r="N46" i="33" s="1"/>
  <c r="N28" i="33"/>
  <c r="I55" i="33"/>
  <c r="K55" i="33" s="1"/>
  <c r="N55" i="33" s="1"/>
  <c r="N37" i="33"/>
  <c r="U15" i="33"/>
  <c r="K114" i="33"/>
  <c r="C12" i="33" l="1"/>
  <c r="U12" i="33" s="1"/>
  <c r="K63" i="33"/>
  <c r="C11" i="33" s="1"/>
  <c r="N43" i="33"/>
  <c r="N63" i="33"/>
  <c r="M11" i="33"/>
  <c r="C10" i="33"/>
  <c r="U11" i="33" l="1"/>
  <c r="K211" i="33"/>
  <c r="N211" i="33"/>
  <c r="C17" i="33"/>
  <c r="H215" i="33" l="1" a="1"/>
  <c r="H215" i="33" s="1"/>
  <c r="K215" i="33" s="1"/>
  <c r="M10" i="33"/>
  <c r="U10" i="33" s="1"/>
  <c r="I17" i="33"/>
  <c r="N215" i="33" l="1"/>
  <c r="N216" i="33" s="1"/>
  <c r="N218" i="33" s="1"/>
  <c r="K216" i="33"/>
  <c r="K218" i="33" s="1"/>
  <c r="M17" i="33"/>
  <c r="C18" i="33" l="1"/>
  <c r="C19" i="33" s="1"/>
  <c r="C21" i="33" s="1"/>
  <c r="U18" i="3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L27" authorId="0" shapeId="0" xr:uid="{B2BFF95F-ED3E-4558-A537-B3E4FEBD3367}">
      <text>
        <r>
          <rPr>
            <b/>
            <sz val="9"/>
            <color indexed="81"/>
            <rFont val="Tahoma"/>
            <family val="2"/>
          </rPr>
          <t>Enter whole dollars only! $1.00</t>
        </r>
      </text>
    </comment>
    <comment ref="J45" authorId="0" shapeId="0" xr:uid="{BAED12D1-EFC8-4E69-8F77-465EDC8FF505}">
      <text>
        <r>
          <rPr>
            <b/>
            <sz val="9"/>
            <color indexed="81"/>
            <rFont val="Tahoma"/>
            <family val="2"/>
          </rPr>
          <t>Avg. fringe benefit rate for employee type</t>
        </r>
      </text>
    </comment>
    <comment ref="L45" authorId="0" shapeId="0" xr:uid="{6B394AE5-ED3E-4B72-877D-E4FCAC411476}">
      <text>
        <r>
          <rPr>
            <b/>
            <sz val="9"/>
            <color indexed="81"/>
            <rFont val="Tahoma"/>
            <family val="2"/>
          </rPr>
          <t>Enter whole dollars only! $1.00</t>
        </r>
      </text>
    </comment>
    <comment ref="G65" authorId="0" shapeId="0" xr:uid="{BF673A77-A506-48FF-9B9B-D8656B376F8E}">
      <text>
        <r>
          <rPr>
            <b/>
            <sz val="9"/>
            <color indexed="81"/>
            <rFont val="Tahoma"/>
            <family val="2"/>
          </rPr>
          <t xml:space="preserve"># of nights, # of miles, if using combined category like Baggage/Uber enter 1 here and total amount for both expenses in the cost rate column
</t>
        </r>
      </text>
    </comment>
    <comment ref="L65" authorId="0" shapeId="0" xr:uid="{E81AA360-A52E-4946-B078-EA9ACC21E123}">
      <text>
        <r>
          <rPr>
            <b/>
            <sz val="9"/>
            <color indexed="81"/>
            <rFont val="Tahoma"/>
            <family val="2"/>
          </rPr>
          <t>Enter whole dollars only! $1.00</t>
        </r>
      </text>
    </comment>
    <comment ref="L116" authorId="0" shapeId="0" xr:uid="{FFCF4883-DE70-4C95-81D0-B4F1FCEB3878}">
      <text>
        <r>
          <rPr>
            <b/>
            <sz val="9"/>
            <color indexed="81"/>
            <rFont val="Tahoma"/>
            <family val="2"/>
          </rPr>
          <t>Enter whole dollars only! $1.00</t>
        </r>
      </text>
    </comment>
    <comment ref="L127" authorId="0" shapeId="0" xr:uid="{F777D436-8FF8-4EEA-AC24-E3DF0A6F1E6A}">
      <text>
        <r>
          <rPr>
            <b/>
            <sz val="9"/>
            <color indexed="81"/>
            <rFont val="Tahoma"/>
            <family val="2"/>
          </rPr>
          <t>Enter whole dollars only! $1.00</t>
        </r>
      </text>
    </comment>
    <comment ref="L152" authorId="0" shapeId="0" xr:uid="{87A8F03E-E512-4C70-8C49-B9B521BB32F5}">
      <text>
        <r>
          <rPr>
            <b/>
            <sz val="9"/>
            <color indexed="81"/>
            <rFont val="Tahoma"/>
            <family val="2"/>
          </rPr>
          <t>Enter whole dollars only! $1.00</t>
        </r>
      </text>
    </comment>
    <comment ref="L183" authorId="0" shapeId="0" xr:uid="{AFA55B95-E502-4B78-AECF-62E169713C68}">
      <text>
        <r>
          <rPr>
            <b/>
            <sz val="9"/>
            <color indexed="81"/>
            <rFont val="Tahoma"/>
            <family val="2"/>
          </rPr>
          <t>Enter whole dollars only! $1.00</t>
        </r>
      </text>
    </comment>
    <comment ref="L214" authorId="0" shapeId="0" xr:uid="{D4DF89E6-819F-482B-9F51-AE14BEE190BF}">
      <text>
        <r>
          <rPr>
            <b/>
            <sz val="9"/>
            <color indexed="81"/>
            <rFont val="Tahoma"/>
            <family val="2"/>
          </rPr>
          <t>Enter whole dollars only!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L27" authorId="0" shapeId="0" xr:uid="{B2BFF95F-ED3E-4558-A537-B3E4FEBD3367}">
      <text>
        <r>
          <rPr>
            <b/>
            <sz val="9"/>
            <color indexed="81"/>
            <rFont val="Tahoma"/>
            <family val="2"/>
          </rPr>
          <t>Enter whole dollars only! $1.00</t>
        </r>
      </text>
    </comment>
    <comment ref="J45" authorId="0" shapeId="0" xr:uid="{BAED12D1-EFC8-4E69-8F77-465EDC8FF505}">
      <text>
        <r>
          <rPr>
            <b/>
            <sz val="9"/>
            <color indexed="81"/>
            <rFont val="Tahoma"/>
            <family val="2"/>
          </rPr>
          <t>Avg. fringe benefit rate for employee type</t>
        </r>
      </text>
    </comment>
    <comment ref="L45" authorId="0" shapeId="0" xr:uid="{6B394AE5-ED3E-4B72-877D-E4FCAC411476}">
      <text>
        <r>
          <rPr>
            <b/>
            <sz val="9"/>
            <color indexed="81"/>
            <rFont val="Tahoma"/>
            <family val="2"/>
          </rPr>
          <t>Enter whole dollars only! $1.00</t>
        </r>
      </text>
    </comment>
    <comment ref="G65" authorId="0" shapeId="0" xr:uid="{BF673A77-A506-48FF-9B9B-D8656B376F8E}">
      <text>
        <r>
          <rPr>
            <b/>
            <sz val="9"/>
            <color indexed="81"/>
            <rFont val="Tahoma"/>
            <family val="2"/>
          </rPr>
          <t xml:space="preserve"># of nights, # of miles, if using combined category like Baggage/Uber enter 1 here and total amount for both expenses in the cost rate column
</t>
        </r>
      </text>
    </comment>
    <comment ref="L65" authorId="0" shapeId="0" xr:uid="{E81AA360-A52E-4946-B078-EA9ACC21E123}">
      <text>
        <r>
          <rPr>
            <b/>
            <sz val="9"/>
            <color indexed="81"/>
            <rFont val="Tahoma"/>
            <family val="2"/>
          </rPr>
          <t>Enter whole dollars only! $1.00</t>
        </r>
      </text>
    </comment>
    <comment ref="L116" authorId="0" shapeId="0" xr:uid="{FFCF4883-DE70-4C95-81D0-B4F1FCEB3878}">
      <text>
        <r>
          <rPr>
            <b/>
            <sz val="9"/>
            <color indexed="81"/>
            <rFont val="Tahoma"/>
            <family val="2"/>
          </rPr>
          <t>Enter whole dollars only! $1.00</t>
        </r>
      </text>
    </comment>
    <comment ref="L130" authorId="0" shapeId="0" xr:uid="{F777D436-8FF8-4EEA-AC24-E3DF0A6F1E6A}">
      <text>
        <r>
          <rPr>
            <b/>
            <sz val="9"/>
            <color indexed="81"/>
            <rFont val="Tahoma"/>
            <family val="2"/>
          </rPr>
          <t>Enter whole dollars only! $1.00</t>
        </r>
      </text>
    </comment>
    <comment ref="L155" authorId="0" shapeId="0" xr:uid="{87A8F03E-E512-4C70-8C49-B9B521BB32F5}">
      <text>
        <r>
          <rPr>
            <b/>
            <sz val="9"/>
            <color indexed="81"/>
            <rFont val="Tahoma"/>
            <family val="2"/>
          </rPr>
          <t>Enter whole dollars only! $1.00</t>
        </r>
      </text>
    </comment>
    <comment ref="L186" authorId="0" shapeId="0" xr:uid="{AFA55B95-E502-4B78-AECF-62E169713C68}">
      <text>
        <r>
          <rPr>
            <b/>
            <sz val="9"/>
            <color indexed="81"/>
            <rFont val="Tahoma"/>
            <family val="2"/>
          </rPr>
          <t>Enter whole dollars only! $1.00</t>
        </r>
      </text>
    </comment>
    <comment ref="L217" authorId="0" shapeId="0" xr:uid="{D4DF89E6-819F-482B-9F51-AE14BEE190BF}">
      <text>
        <r>
          <rPr>
            <b/>
            <sz val="9"/>
            <color indexed="81"/>
            <rFont val="Tahoma"/>
            <family val="2"/>
          </rPr>
          <t>Enter whole dollars only! $1.00</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<sst xmlns="http://schemas.openxmlformats.org/spreadsheetml/2006/main" count="941" uniqueCount="357">
  <si>
    <t xml:space="preserve">SAMPLE COMPLETED GRANT PROPOSAL BUDGET </t>
  </si>
  <si>
    <t>*</t>
  </si>
  <si>
    <t>APPLICANT ORGANIZATION NAME</t>
  </si>
  <si>
    <t>State Chapter USA</t>
  </si>
  <si>
    <t>NCA INFORMATION (IF AWARDED)</t>
  </si>
  <si>
    <t>AWARD TYPE</t>
  </si>
  <si>
    <t>Chapter Core Services</t>
  </si>
  <si>
    <t>NCA AWARD NUMBER</t>
  </si>
  <si>
    <t>NCA CONTACT</t>
  </si>
  <si>
    <t>AUTHORIZED AGENCY REPRESENTATIVE</t>
  </si>
  <si>
    <t>Grant C. Kerr</t>
  </si>
  <si>
    <t>DATE BUDGET APPROVED BY NCA</t>
  </si>
  <si>
    <t>GRANT PROPOSAL BUDGET SUMMARY YEAR 1</t>
  </si>
  <si>
    <t>BUDGET CATEGORIES</t>
  </si>
  <si>
    <t>PROPOSED BUDGET</t>
  </si>
  <si>
    <t>PROPOSED BASELINE BUDGET</t>
  </si>
  <si>
    <t>PROPOSED VARIABLE BUDGET</t>
  </si>
  <si>
    <t>NCA APPROVED ORIGINAL BUDGET</t>
  </si>
  <si>
    <t>NCA NOTES</t>
  </si>
  <si>
    <t>Projected Period 1 Expenses</t>
  </si>
  <si>
    <t>Projected Period 2 Expenses</t>
  </si>
  <si>
    <t>Projected 
Period 3
 Expenses</t>
  </si>
  <si>
    <t>Projected 
Period 4
Expenses</t>
  </si>
  <si>
    <t>Total Period Projections</t>
  </si>
  <si>
    <t>DIRECT PROJECT COSTS</t>
  </si>
  <si>
    <t>Personnel</t>
  </si>
  <si>
    <t>Fringe</t>
  </si>
  <si>
    <t>Travel</t>
  </si>
  <si>
    <t xml:space="preserve">Equipment </t>
  </si>
  <si>
    <t>Supplies</t>
  </si>
  <si>
    <t>Consultants/Contracts</t>
  </si>
  <si>
    <t>Other</t>
  </si>
  <si>
    <t>TOTAL DIRECT PROJECT COSTS</t>
  </si>
  <si>
    <t>Indirect Expenses</t>
  </si>
  <si>
    <t>TOTAL INDIRECT COSTS</t>
  </si>
  <si>
    <t>GRAND TOTAL</t>
  </si>
  <si>
    <t>GRANT PROPOSAL BUDGET DETAIL YEAR 1</t>
  </si>
  <si>
    <t>hourly</t>
  </si>
  <si>
    <t>daily</t>
  </si>
  <si>
    <t xml:space="preserve">A. PERSONNEL </t>
  </si>
  <si>
    <t xml:space="preserve">List each position by title and name of employee, if available. Show the annual salary rate and the percentage of time to be devoted to the project.  Compensation paid for employees engaged in grant activities must be consistent with that paid for similar work within the applicant organization. </t>
  </si>
  <si>
    <t>weekly</t>
  </si>
  <si>
    <r>
      <t xml:space="preserve">Eligible Objectives/Activity
</t>
    </r>
    <r>
      <rPr>
        <sz val="11"/>
        <rFont val="Calibri"/>
        <family val="2"/>
        <scheme val="minor"/>
      </rPr>
      <t xml:space="preserve">Org Cap - Enter "Org Cap"
SWP - Enter code # from approved list </t>
    </r>
  </si>
  <si>
    <r>
      <rPr>
        <b/>
        <sz val="12"/>
        <rFont val="Calibri"/>
        <family val="2"/>
        <scheme val="minor"/>
      </rPr>
      <t>Title, Name of Employee*</t>
    </r>
    <r>
      <rPr>
        <sz val="12"/>
        <rFont val="Calibri"/>
        <family val="2"/>
        <scheme val="minor"/>
      </rPr>
      <t xml:space="preserve">
If known, "New Hire" can be used for vacant/new positions</t>
    </r>
  </si>
  <si>
    <t>Description of responsibilities/duties in relationship to fulfilling the project goals and objectives</t>
  </si>
  <si>
    <t>FT/PT</t>
  </si>
  <si>
    <r>
      <t xml:space="preserve">Salary
</t>
    </r>
    <r>
      <rPr>
        <sz val="10"/>
        <color theme="1"/>
        <rFont val="Calibri"/>
        <family val="2"/>
        <scheme val="minor"/>
      </rPr>
      <t>hourly, daily, weekly or yearly rates</t>
    </r>
  </si>
  <si>
    <r>
      <t xml:space="preserve">Rate
</t>
    </r>
    <r>
      <rPr>
        <sz val="10"/>
        <color theme="1"/>
        <rFont val="Calibri"/>
        <family val="2"/>
        <scheme val="minor"/>
      </rPr>
      <t>hourly, daily, weekly or yearly</t>
    </r>
  </si>
  <si>
    <r>
      <t xml:space="preserve">Time Worked
</t>
    </r>
    <r>
      <rPr>
        <sz val="10"/>
        <color theme="1"/>
        <rFont val="Calibri"/>
        <family val="2"/>
        <scheme val="minor"/>
      </rPr>
      <t># of hours,  days, weeks or year</t>
    </r>
  </si>
  <si>
    <t>Percentage of Project Time</t>
  </si>
  <si>
    <t>Requested Amount</t>
  </si>
  <si>
    <t>Org Cap Portion of Requested Amount</t>
  </si>
  <si>
    <t>SWP Portion of Requested Amount</t>
  </si>
  <si>
    <r>
      <t xml:space="preserve">Error Check - </t>
    </r>
    <r>
      <rPr>
        <b/>
        <sz val="8"/>
        <color theme="1"/>
        <rFont val="Calibri"/>
        <family val="2"/>
        <scheme val="minor"/>
      </rPr>
      <t>*this column must be $0 if it is not you need to recheck your Baseline/Variable split</t>
    </r>
  </si>
  <si>
    <t>NCA Approved Amount</t>
  </si>
  <si>
    <t>NCA Approved Org Cap</t>
  </si>
  <si>
    <t>NCA Approved SWP</t>
  </si>
  <si>
    <t>NCA Notes</t>
  </si>
  <si>
    <t>You will want to list out each position and title, name of the employee, the duties that employee is going to be performing for your particular grant program.  You also need to show the salary or rate of pay or the compensation, this can be an estimate for any new positions or vacancies.  It could be annual, hourly, weekly, or monthly, however your organization pays their payroll or salary.  You also need to show the amount of time they will be working on the grant project and a percentage of time they will be working on your particular project.
If you are entering the exact amount of grant specific hours, days or weeks that you are requesting to be funded then the % of project time should be 100%. 
A red warning box will appear for any personnel whose percentage of time is 25% or less.</t>
  </si>
  <si>
    <r>
      <rPr>
        <b/>
        <sz val="12"/>
        <color theme="1"/>
        <rFont val="Calibri"/>
        <family val="2"/>
        <scheme val="minor"/>
      </rPr>
      <t>Org Cap</t>
    </r>
    <r>
      <rPr>
        <sz val="12"/>
        <color theme="1"/>
        <rFont val="Calibri"/>
        <family val="2"/>
        <scheme val="minor"/>
      </rPr>
      <t>, 12, 13, 20, 2, 8, 22, 23</t>
    </r>
  </si>
  <si>
    <t>Sally Smith, Executive Director</t>
  </si>
  <si>
    <t>Provide oversight and direction to AD, TTA Coordinator and facilitate projects during the award period including TA, strategic plan iniative, on-going support and consultation</t>
  </si>
  <si>
    <t>FT</t>
  </si>
  <si>
    <t>yearly</t>
  </si>
  <si>
    <t>12, 13, 20, 2, 3, 8, 22</t>
  </si>
  <si>
    <t xml:space="preserve"> Associate Director - to be hired</t>
  </si>
  <si>
    <t>Outreach, TA to CACs, strategic plan work, training support</t>
  </si>
  <si>
    <r>
      <rPr>
        <b/>
        <sz val="12"/>
        <color theme="1"/>
        <rFont val="Calibri"/>
        <family val="2"/>
        <scheme val="minor"/>
      </rPr>
      <t>Org Cap</t>
    </r>
    <r>
      <rPr>
        <sz val="12"/>
        <color theme="1"/>
        <rFont val="Calibri"/>
        <family val="2"/>
        <scheme val="minor"/>
      </rPr>
      <t>, 13, 1, 2, 3, 4, 5, 8, 9, 11, 19</t>
    </r>
  </si>
  <si>
    <t>Robert Klein, Training &amp; TA Coordinator</t>
  </si>
  <si>
    <t>Provide oversight and direction to Admin Support Specialist and work with CACs to include support for accreditation/reaccreditation, organizing and communicating training opportunities (continuiing ed and pre-service trainings)</t>
  </si>
  <si>
    <t>20,1, 2, 3, 4, 11, 19</t>
  </si>
  <si>
    <t>Training &amp; Admin Support Specialist</t>
  </si>
  <si>
    <t xml:space="preserve">admin support to CACs and TTA Coordinator </t>
  </si>
  <si>
    <t>PT</t>
  </si>
  <si>
    <r>
      <rPr>
        <b/>
        <sz val="12"/>
        <color rgb="FFA50021"/>
        <rFont val="Calibri"/>
        <family val="2"/>
        <scheme val="minor"/>
      </rPr>
      <t xml:space="preserve">ATTENTION: </t>
    </r>
    <r>
      <rPr>
        <sz val="12"/>
        <color rgb="FFA50021"/>
        <rFont val="Calibri"/>
        <family val="2"/>
        <scheme val="minor"/>
      </rPr>
      <t xml:space="preserve">
If you are using a yearly rate and your grant does not cover a full 12 months
or
the staff member will not be working on the project for a full 12 months (ex. due to delay in start date, project work later in year due to training dates, etc.)
</t>
    </r>
    <r>
      <rPr>
        <b/>
        <sz val="12"/>
        <color rgb="FFA50021"/>
        <rFont val="Calibri"/>
        <family val="2"/>
        <scheme val="minor"/>
      </rPr>
      <t xml:space="preserve">you will need to prorate their annual salary. </t>
    </r>
    <r>
      <rPr>
        <sz val="12"/>
        <color rgb="FFA50021"/>
        <rFont val="Calibri"/>
        <family val="2"/>
        <scheme val="minor"/>
      </rPr>
      <t xml:space="preserve"> 
For example, if an employee is due a salary of $60,000 per year, and your grant period is 8 months, their prorated salary for that year would be $40,000.
$60,000 per year ÷ 12 months = $ 5,000.00 per month; $5,000.00 x 8 months = $40,000</t>
    </r>
  </si>
  <si>
    <t xml:space="preserve">TOTAL PERSONNEL </t>
  </si>
  <si>
    <t>B. FRINGE BENEFITS</t>
  </si>
  <si>
    <t xml:space="preserve">Fringe benefits should be based on actual known costs or an approved negotiated rate by a Federal agency. 
If not based on an approved negotiated rate, list the composition of the fringe benefit package. </t>
  </si>
  <si>
    <t>Title, Name of Employee</t>
  </si>
  <si>
    <t>Composition</t>
  </si>
  <si>
    <t>Base</t>
  </si>
  <si>
    <t>Rate</t>
  </si>
  <si>
    <t>Fringe benefits can be budgeted a few different ways:
 - use your organization’s average fringe benefit rate.  If you don’t know what this rate is check with any accounting/financial staff that you might have available.  This rate is only used for budgeting purposes, actual expenses will be required for any reimbursement request.
- calculate each employee’s actual fringe benefit rate, by taking the employee’s total employer paid fringe benefit amount and dividing that by their total salary.  
(Counselor, New Hire -- Annual Salary $42,000, Annual fringe benefits $12,600.  When you divide $12,600 by $42,000 you get a fringe benefit rate of 30%)
-using a negotiated fringe benefit rate approved by a Federal agency.</t>
  </si>
  <si>
    <t>FICA, Workers Comp, Unemployment, Reitrement, Health, Dental, Disability</t>
  </si>
  <si>
    <t>FICA, Workers Comp, Unemployment</t>
  </si>
  <si>
    <t>No - our organization DOES NOT have a negotiated fringe benefit rate approved by a Federal agency.  We will submit actual fringe benefit expenses for each grant funded employee.</t>
  </si>
  <si>
    <r>
      <t>Fringe Benefit Narrative</t>
    </r>
    <r>
      <rPr>
        <sz val="12"/>
        <rFont val="Calibri"/>
        <family val="2"/>
        <scheme val="minor"/>
      </rPr>
      <t xml:space="preserve"> - Detail what benefits are being covered and the amounts or percentages being requested</t>
    </r>
  </si>
  <si>
    <t>Approved Fringe Benefit Rate Status</t>
  </si>
  <si>
    <t xml:space="preserve">Our FT employee fringe benefit rate averages 30% and covers the following items:
FICA - 7.65%, Worker's Comp - 1.35%, Unemployment - 0.87%, Retirement - 5%
Employee Health Insurance - 11%, Employee Dental - 2.13%, Disability - 2%
</t>
  </si>
  <si>
    <t>Our PT employee fringe benefit rate averages 9% and covers the following items:
FICA - 7.65%, Worker's Comp - 1.35%, Unemployment - 0.87%</t>
  </si>
  <si>
    <t>&lt;------ this box has a drop down to select</t>
  </si>
  <si>
    <t>TOTAL FRINGE BENEFITS</t>
  </si>
  <si>
    <t>C. TRAVEL</t>
  </si>
  <si>
    <r>
      <rPr>
        <sz val="11"/>
        <rFont val="Calibri"/>
        <family val="2"/>
        <scheme val="minor"/>
      </rPr>
      <t xml:space="preserve">If you are requesting to use grant dollars for organizing events, trainings, conferences, etc, please visit the  Event Determination tab to see if your event meets the definition of a conference.  Note:  This ONLY applies to funds for organizing/hosting events and not events where you are just an attendee.  Please verify GSA rates here </t>
    </r>
    <r>
      <rPr>
        <u/>
        <sz val="11"/>
        <color theme="10"/>
        <rFont val="Calibri"/>
        <family val="2"/>
        <scheme val="minor"/>
      </rPr>
      <t>https://www.gsa.gov/travel/plan-book/per-diem-rates</t>
    </r>
  </si>
  <si>
    <r>
      <t xml:space="preserve">Purpose of Travel
</t>
    </r>
    <r>
      <rPr>
        <sz val="12"/>
        <color theme="1"/>
        <rFont val="Calibri"/>
        <family val="2"/>
        <scheme val="minor"/>
      </rPr>
      <t>Must be related to project objectives</t>
    </r>
  </si>
  <si>
    <r>
      <t xml:space="preserve">Location
</t>
    </r>
    <r>
      <rPr>
        <sz val="10"/>
        <color theme="1"/>
        <rFont val="Calibri"/>
        <family val="2"/>
        <scheme val="minor"/>
      </rPr>
      <t>if unknown, enter "TBD"</t>
    </r>
  </si>
  <si>
    <t>Type of Expense</t>
  </si>
  <si>
    <t>Cost Rate</t>
  </si>
  <si>
    <t>Basis for Rate</t>
  </si>
  <si>
    <r>
      <t xml:space="preserve">Quantity
</t>
    </r>
    <r>
      <rPr>
        <sz val="10"/>
        <color theme="1"/>
        <rFont val="Calibri"/>
        <family val="2"/>
        <scheme val="minor"/>
      </rPr>
      <t>(of Basis for Rate)</t>
    </r>
  </si>
  <si>
    <t>Number of 
People</t>
  </si>
  <si>
    <t>Number of 
Trips</t>
  </si>
  <si>
    <t>Cost</t>
  </si>
  <si>
    <t>Org Cap</t>
  </si>
  <si>
    <r>
      <rPr>
        <b/>
        <sz val="12"/>
        <color theme="1"/>
        <rFont val="Calibri"/>
        <family val="2"/>
        <scheme val="minor"/>
      </rPr>
      <t xml:space="preserve">NCA Leadership Conference
Chapter staff - </t>
    </r>
    <r>
      <rPr>
        <sz val="12"/>
        <color theme="1"/>
        <rFont val="Calibri"/>
        <family val="2"/>
        <scheme val="minor"/>
      </rPr>
      <t>a</t>
    </r>
    <r>
      <rPr>
        <sz val="12"/>
        <color theme="1"/>
        <rFont val="Calibri"/>
        <family val="2"/>
        <scheme val="minor"/>
      </rPr>
      <t xml:space="preserve">ttend NCA's annual leadership conference.  </t>
    </r>
  </si>
  <si>
    <t>Washington, DC</t>
  </si>
  <si>
    <t>Lodging</t>
  </si>
  <si>
    <t>Night</t>
  </si>
  <si>
    <t>Contingent upon detailed review of the travel request from the NCA Program Associate prior to travel plans being made.</t>
  </si>
  <si>
    <t>Airfare</t>
  </si>
  <si>
    <t>Round Trip</t>
  </si>
  <si>
    <t>Baggage/Uber</t>
  </si>
  <si>
    <t>12, 13</t>
  </si>
  <si>
    <r>
      <rPr>
        <b/>
        <sz val="12"/>
        <color theme="1"/>
        <rFont val="Calibri"/>
        <family val="2"/>
        <scheme val="minor"/>
      </rPr>
      <t xml:space="preserve">Regional Travel for Staff - </t>
    </r>
    <r>
      <rPr>
        <sz val="12"/>
        <color theme="1"/>
        <rFont val="Calibri"/>
        <family val="2"/>
        <scheme val="minor"/>
      </rPr>
      <t>The Executive Director will use their own vehicle to conduct regional travel with the average trip around 65 miles and 15 trips anticipated.</t>
    </r>
  </si>
  <si>
    <t>Local Area</t>
  </si>
  <si>
    <t>Mileage</t>
  </si>
  <si>
    <t>Mile</t>
  </si>
  <si>
    <t>12, 13, 3,2, 22</t>
  </si>
  <si>
    <r>
      <rPr>
        <b/>
        <sz val="12"/>
        <color theme="1"/>
        <rFont val="Calibri"/>
        <family val="2"/>
        <scheme val="minor"/>
      </rPr>
      <t xml:space="preserve">Regional Travel for Staff - </t>
    </r>
    <r>
      <rPr>
        <sz val="12"/>
        <color theme="1"/>
        <rFont val="Calibri"/>
        <family val="2"/>
        <scheme val="minor"/>
      </rPr>
      <t>The Assoicate Director will use their own vehicle to conduct regional travel with the average trip around 65 miles and 25 trips anticipated.</t>
    </r>
  </si>
  <si>
    <t>TOTAL TRAVEL</t>
  </si>
  <si>
    <t>D. EQUIPMENT</t>
  </si>
  <si>
    <r>
      <t xml:space="preserve">Non-expendable items with a per-unit acquisition cost which equals or exceeds the lesser of the capitalization level established by the non-Federal entity or $10,000.  </t>
    </r>
    <r>
      <rPr>
        <i/>
        <sz val="12"/>
        <color rgb="FFFF0000"/>
        <rFont val="Calibri"/>
        <family val="2"/>
        <scheme val="minor"/>
      </rPr>
      <t>Applicants should analyze the cost benefits of purchasing versus leasing equipment, especially high cost items and those subject to rapid technological advances.</t>
    </r>
    <r>
      <rPr>
        <i/>
        <sz val="12"/>
        <rFont val="Calibri"/>
        <family val="2"/>
        <scheme val="minor"/>
      </rPr>
      <t xml:space="preserve">  Review DOJ's purchasing guidelines here.</t>
    </r>
  </si>
  <si>
    <t>Item</t>
  </si>
  <si>
    <t>Describe how the equipment is necessary for the success of the project</t>
  </si>
  <si>
    <t>Quantity</t>
  </si>
  <si>
    <t>Unit Cost</t>
  </si>
  <si>
    <t>The federal policy for capitalizing equipment is the fair market value of $5,000 or more for the useful life of more than one year.  If your organization's capitalization threshold is below $5,000, please indicate that in the description area.
If awarded, you will need to wait to purchase any equipment until after your first programmatic call.  Be prepared to discuss your procurement procedures in detail with your NCA Program Associate. 
Please note that equipment purchases will be very closely scrutinized and must directly pertain to service provision (i.e. recording equipment for forensic interviews, medical exams, etc.).  And please do not include any furniture or soft furnishing in your proposal.</t>
  </si>
  <si>
    <t>Contingent upon prior approval of the procurement process.  Please address the purchase with the assigned NCA Program Associate, prior to starting the process.</t>
  </si>
  <si>
    <t>ATTENTION:  If NCA funds are to be used for any product or service in excess of $10,000.00, at least three quotes must be obtained to ensure that the selection process is competitive. The procurement process is outlined in DOJ Guide to Procurement Procedures, which is included as part of the NCA Grants Application Resource page as referenced in the RFP. Consideration must be given to ensure more economical, cost effective, and efficient ways to obtain or use common or shared goods or services as well as assessment of available resources. Any charges for such expenditures or requests for sole source contracts are subject to prior approval by NCA and review of the procurement documentation to ensure it meets DOJ guidelines. The procurement entity must avoid “splitting” of purchases or transactions to circumvent the dollar threshold limitations.</t>
  </si>
  <si>
    <t>TOTAL EQUIPMENT</t>
  </si>
  <si>
    <t>E. SUPPLIES</t>
  </si>
  <si>
    <t>Generally, supplies include any materials that are expendable or consumed during the course of the project.</t>
  </si>
  <si>
    <t>Describe how the purchase is necessary for the success of the project</t>
  </si>
  <si>
    <t>The supplies category is where you will request any expendable items and any equipment that falls below your capitalization threshold.  
If you are purchasing a group of items, like PCIT toys group them together in the budget as well.  So instead of listing all of the individual toys for a PCIT therapy room group them in one line as recommended “PCIT therapy room toys”</t>
  </si>
  <si>
    <t>TOTAL SUPPLIES</t>
  </si>
  <si>
    <t>F. CONSULTANTS/CONTRACTS</t>
  </si>
  <si>
    <t xml:space="preserve">For each consultant enter the name, if known, service to be provided, hourly or daily fee (8-hour day), and estimated time on the project.  Consultant fees must not exceed $650 per day or $81.25 per hour.  </t>
  </si>
  <si>
    <t>Hourly</t>
  </si>
  <si>
    <t>Name of Consultant</t>
  </si>
  <si>
    <t>Service Provided</t>
  </si>
  <si>
    <t>Fee</t>
  </si>
  <si>
    <r>
      <rPr>
        <sz val="12"/>
        <color theme="1"/>
        <rFont val="Calibri"/>
        <family val="2"/>
      </rPr>
      <t xml:space="preserve">Consultants are defined as anyone not on the organization’s payroll and receiving compensation for work.
Compensation for individual consultant services is to be reasonable and consistent with that paid for similar services in the marketplace. The prep time allocated for the provision of these services may be included in an 8 hour workday, however, the correlation with the time spent on conducting the actual project must be reasonable and justifiable. 
</t>
    </r>
    <r>
      <rPr>
        <sz val="12"/>
        <rFont val="Calibri"/>
        <family val="2"/>
      </rPr>
      <t xml:space="preserve">
A red warning box will appear if the consultant rate exceeds DOJ's allowable amounts</t>
    </r>
  </si>
  <si>
    <t>1, 2</t>
  </si>
  <si>
    <t>Terry Trainer</t>
  </si>
  <si>
    <t xml:space="preserve">Victim Advocacy Training </t>
  </si>
  <si>
    <t>8 Hour Day</t>
  </si>
  <si>
    <t>Susie Instructor</t>
  </si>
  <si>
    <t>MDT training including round tables and peer review sessions</t>
  </si>
  <si>
    <t>1, 2, 5</t>
  </si>
  <si>
    <t>Forensic Interviewer - contracted</t>
  </si>
  <si>
    <t>Forensic Interviewining is outsourced</t>
  </si>
  <si>
    <t>SUBTOTAL CONSULTANT FEES</t>
  </si>
  <si>
    <t>G.  OTHER COSTS</t>
  </si>
  <si>
    <t xml:space="preserve">List items (e.g., registrations, rental expense, utilities, etc.) by major type and the basis of the computation. </t>
  </si>
  <si>
    <t>Description</t>
  </si>
  <si>
    <t>Description of the other cost and how the purchase is necessary for the success of the project</t>
  </si>
  <si>
    <r>
      <t xml:space="preserve">Basis
</t>
    </r>
    <r>
      <rPr>
        <sz val="8"/>
        <color theme="1"/>
        <rFont val="Calibri"/>
        <family val="2"/>
        <scheme val="minor"/>
      </rPr>
      <t>(sq. ft., monthly)</t>
    </r>
  </si>
  <si>
    <r>
      <t xml:space="preserve">Length of Time
</t>
    </r>
    <r>
      <rPr>
        <sz val="12"/>
        <color theme="1"/>
        <rFont val="Calibri"/>
        <family val="2"/>
        <scheme val="minor"/>
      </rPr>
      <t>(enter 1 if n/a)</t>
    </r>
  </si>
  <si>
    <r>
      <rPr>
        <sz val="12"/>
        <color theme="1"/>
        <rFont val="Calibri"/>
        <family val="2"/>
      </rPr>
      <t>For the example of training space rental, the applicant is requesting funds to cover the space that they need to hold a chapter-coordinated training.  In this case the quantity is the number of rooms, buildings, etc. that they need, the basis is how they are being charged for the rental, which is daily, the cost is $200 per day and the length of time is related to the basis, which is daily and they need the rental for 2 days.</t>
    </r>
    <r>
      <rPr>
        <sz val="12"/>
        <color theme="1"/>
        <rFont val="Calibri"/>
        <family val="2"/>
        <scheme val="minor"/>
      </rPr>
      <t xml:space="preserve">
</t>
    </r>
  </si>
  <si>
    <t>Leadership Conference Registration</t>
  </si>
  <si>
    <t>Staff training</t>
  </si>
  <si>
    <t>each</t>
  </si>
  <si>
    <t>Paychex</t>
  </si>
  <si>
    <t>Payroll processing fees</t>
  </si>
  <si>
    <t>Evidence-Based Training</t>
  </si>
  <si>
    <t>Support for at least 10 clinicians to complete at least one Evidence-Based Training</t>
  </si>
  <si>
    <t>1, 2, 8, 11</t>
  </si>
  <si>
    <t>Training Space Rental</t>
  </si>
  <si>
    <t>Chapter-coordinated training for victim advocates and mental health care providers working with CAC's</t>
  </si>
  <si>
    <t>day</t>
  </si>
  <si>
    <t>Includes annual, upload and activation fees</t>
  </si>
  <si>
    <t xml:space="preserve">CAC Case Tracking </t>
  </si>
  <si>
    <t>Postage/Shipping</t>
  </si>
  <si>
    <t>Mailing of quarterly newsletter to 1000 recipients</t>
  </si>
  <si>
    <t>quarterly</t>
  </si>
  <si>
    <t>state or national conference attendance</t>
  </si>
  <si>
    <t>support CAC staff and MDT professionals attendance - events TBD</t>
  </si>
  <si>
    <t>FI training</t>
  </si>
  <si>
    <t>attend training on the FI role as expert witnesses at trial</t>
  </si>
  <si>
    <t>TOTAL OTHER COSTS</t>
  </si>
  <si>
    <t>H.  INDIRECT COSTS</t>
  </si>
  <si>
    <r>
      <rPr>
        <sz val="11"/>
        <rFont val="Calibri"/>
        <family val="2"/>
        <scheme val="minor"/>
      </rPr>
      <t xml:space="preserve">Indirect costs are allowed if the applicant has a Federally approved indirect cost rate (NICRA).  A copy of the rate approval must be attached.  If the applicant does not have a current approved rate, they may elect to charge a de minimis rate of up to 15%* of modified total direct costs (MTDC) as indicated in </t>
    </r>
    <r>
      <rPr>
        <u/>
        <sz val="11"/>
        <color theme="10"/>
        <rFont val="Calibri"/>
        <family val="2"/>
        <scheme val="minor"/>
      </rPr>
      <t>2 CFR Part 200.41f.</t>
    </r>
    <r>
      <rPr>
        <sz val="11"/>
        <color theme="10"/>
        <rFont val="Calibri"/>
        <family val="2"/>
        <scheme val="minor"/>
      </rPr>
      <t xml:space="preserve">  </t>
    </r>
    <r>
      <rPr>
        <sz val="11"/>
        <rFont val="Calibri"/>
        <family val="2"/>
        <scheme val="minor"/>
      </rPr>
      <t>MTDC excludes equipment, charges for patient care, rental costs (includes facility rentals, equipment/technology rentals, and any other rental expenses), tuition remission, scholarships and fellowships, participant support costs and the portion of each subaward in excess of $50,000.  *subject to final OMB approval</t>
    </r>
  </si>
  <si>
    <t>Type</t>
  </si>
  <si>
    <t>Indirect Base</t>
  </si>
  <si>
    <t>Total Direct Costs</t>
  </si>
  <si>
    <t>None</t>
  </si>
  <si>
    <t>Indirect Costs</t>
  </si>
  <si>
    <t>De minimis</t>
  </si>
  <si>
    <t>TOTAL INDIRECT EXPENSES</t>
  </si>
  <si>
    <t>NICRA</t>
  </si>
  <si>
    <t>Direct Salaries and Wages</t>
  </si>
  <si>
    <t>Direct Salaries and Wages including Fringe Benefits</t>
  </si>
  <si>
    <t xml:space="preserve">Participant support costs are direct costs for items such as stipends or subsistence allowances, travel allowances, and registration fees paid to or on behalf of participants or trainees (but not employees) in connection with meetings, conferences, symposia, or training projects. </t>
  </si>
  <si>
    <t>Costs related to contractors of the recipient who are acting in the capacity of a “Conference Trainer/Instructor/ Presenter/Facilitator” are considered participant support costs.</t>
  </si>
  <si>
    <t>GRANT PROPOSAL BUDGET</t>
  </si>
  <si>
    <t xml:space="preserve">PROPOSED VARIABLE BUDGET </t>
  </si>
  <si>
    <t>Yes - our organization DOES have a negotiated fringe benefit rate approved by a Federal agency.  A copy of the agreement will be  uploaded with our application.</t>
  </si>
  <si>
    <r>
      <t xml:space="preserve">Purpose of Travel
</t>
    </r>
    <r>
      <rPr>
        <sz val="11"/>
        <color theme="1"/>
        <rFont val="Calibri"/>
        <family val="2"/>
        <scheme val="minor"/>
      </rPr>
      <t>Must be related to project objectives</t>
    </r>
  </si>
  <si>
    <t>One Way</t>
  </si>
  <si>
    <t>Non-expendable items with a per-unit acquisition cost which equals or exceeds the lesser of the capitalization level established by the non-Federal entity or $10,000.  Applicants should analyze the cost benefits of purchasing versus leasing equipment, especially high cost items and those subject to rapid technological advances.  Review DOJ's purchasing guidelines here.</t>
  </si>
  <si>
    <t>SAMPLE COMPLETED TIMELINE</t>
  </si>
  <si>
    <t>Growth &amp; Development
To support the growth and development of new CACs and MDTs in unserved areas, the development of enhanced services by existing or emerging CACs and MDTs in underserved areas, the ongoing, comprehensive, quality services in currently served areas, and the identification and inclusion of demographic populations in all areas to increase access to quality CAC services.</t>
  </si>
  <si>
    <t>Eligible Objectives/Activity</t>
  </si>
  <si>
    <t>Application Outcome</t>
  </si>
  <si>
    <t>Key Action Steps</t>
  </si>
  <si>
    <t>Staff</t>
  </si>
  <si>
    <t>Hours</t>
  </si>
  <si>
    <t>Timeframe</t>
  </si>
  <si>
    <t>Outcomes/Deliverables</t>
  </si>
  <si>
    <t>Improve access to medical care by coordinating medical preceptorships, coordinating medical service coverage, and partnering with academic programs to create a pipeline of medical professionals prepared to serve abused children.</t>
  </si>
  <si>
    <t>Enter the estimated total number of Access Improvement Plans to be developed and implemented (mental health, medical care, etc.).</t>
  </si>
  <si>
    <t>Develop &amp; implement a coordinated coverage schedule across partner medical providers.</t>
  </si>
  <si>
    <t>Associate Director</t>
  </si>
  <si>
    <t>Q1 - Q4</t>
  </si>
  <si>
    <t>2 Access Improvement Plans Developed for Medical Coverage</t>
  </si>
  <si>
    <t>Establish protocols for timely referrals to medical provideers</t>
  </si>
  <si>
    <t>Improve access to mental healthcare by partnering with academic programs to develop a pipeline of trained professionals, implementing tele-mental health where needed, and identifying and deploying mental health consultants, as necessary to address rural issues.</t>
  </si>
  <si>
    <t>Partner with academic program at XYZ and OPQ for mental health consultants.</t>
  </si>
  <si>
    <t>Executive Director</t>
  </si>
  <si>
    <t>Q1 - Q2</t>
  </si>
  <si>
    <t>3 Access Improvement Plans Developed for Mental Healthcare</t>
  </si>
  <si>
    <t>Establish protocols for when and how consultations are requested and delivered in A, B, C rural countie known to have service gaps.</t>
  </si>
  <si>
    <t>Q3 - Q4</t>
  </si>
  <si>
    <t>Provide technical assistance to local communities interested in developing a CAC.</t>
  </si>
  <si>
    <t>Enter the total estimated technical assistance hours that will be provided to local communities interested in developing a CAC.</t>
  </si>
  <si>
    <t>Work with the Board to finalize a strategy for facilitatng the expansion of CAC services into un/underserved areas.</t>
  </si>
  <si>
    <t>Q1 - Finalize expansion strategies.</t>
  </si>
  <si>
    <t>Provide at least 25 hours of consultation/TA to communities interested in developing a CAC.</t>
  </si>
  <si>
    <t>Outreach to communites in 5 unserved counties</t>
  </si>
  <si>
    <t>Q2 - Conduct outreach</t>
  </si>
  <si>
    <t>Follow up and meet with at least 2 interested communities</t>
  </si>
  <si>
    <t>Q2 - Q3 - Conduct follow-up</t>
  </si>
  <si>
    <t>Ongoing - Support interested communities &amp; partners.</t>
  </si>
  <si>
    <t>Provide individualized consultation to CACs in their state interested in improving their services in a specific area.</t>
  </si>
  <si>
    <t>Enter the total estimated technical assistance hours that will be provided to CACs interested in improving their services in a specific area.</t>
  </si>
  <si>
    <t>Respond to CAC requests for individualized consultation (i.e., Case Review, CAC Policies, DEI, Partnership Development)</t>
  </si>
  <si>
    <t>Executive Director
Associate Director</t>
  </si>
  <si>
    <t>45
44</t>
  </si>
  <si>
    <t>Provide at least 100 hours of individual TA to established CACs seeking to improve their services in a specific area.</t>
  </si>
  <si>
    <t>Provide individualized consultation support to CACs working on accreditation or reaccreditation.</t>
  </si>
  <si>
    <t>Training &amp; TA Coordinator</t>
  </si>
  <si>
    <t>Ongoing and as needed</t>
  </si>
  <si>
    <t>Offer a minimum of twenty 2-hour sessions</t>
  </si>
  <si>
    <t>Implement statewide database, analyze state data collection, and consult with CACs on case management to improve case and child outcomes. Implement or provide forensic interview recording management statewide.
Conduct/coordinate related HIPAA, cybersecurity, and state privacy law training and consultation. Provide support and consultation on outcome measurement systems.</t>
  </si>
  <si>
    <t>Enter the total number of Statewide Case Management Systems that will be acquired/implemented with Chapter assistance.</t>
  </si>
  <si>
    <t>Provide NCAtrak case tracking software to CACs</t>
  </si>
  <si>
    <t>14 annual subscriptions</t>
  </si>
  <si>
    <t>Analyzes child abuse data within a state, and existing resources, to locate areas in which more MDT/CAC development or deployment of satellite services may be needed and coordinates this with existing CACs within the state.</t>
  </si>
  <si>
    <t>Enter the estimated total number of Gap Analysis/Community Assessment Reports to be developed.</t>
  </si>
  <si>
    <t>Update [Chapter]’s Statewide Community Assessment Report</t>
  </si>
  <si>
    <t>1 Statewide Community Assessment Report Update Completed
3 Gap Analyis Reports Completed</t>
  </si>
  <si>
    <t>Review report with Board and utilize data to inform [Chapter] Strategic Plan</t>
  </si>
  <si>
    <t>80
50</t>
  </si>
  <si>
    <t>Q2 - Q3</t>
  </si>
  <si>
    <t>Will analyze service gaps in medical coverage for child abuse evaluations in X,Y, Z counties.</t>
  </si>
  <si>
    <t>Develop new CACs in underserved areas of the state in partnership with local communities.</t>
  </si>
  <si>
    <t>Enter the estimated total number of New CACs and/or Satellites that will be established in partnership with local communities.</t>
  </si>
  <si>
    <t>Training &amp; Technical Assistance
To ensure the identified training and technical assistance needs of existing and emerging CACs and multidisciplinary teams throughout the state are available and accessible.</t>
  </si>
  <si>
    <t>Coordinate/conduct annual pre-service training for 
- forensic interviewers
- victim advocates
- medical professionals providing forensic medical evaluations
- mental health clinicians 
in evidence-based assessments and treatment.</t>
  </si>
  <si>
    <t>Enter the estimated total number of trainings that will be held and/or attended. This is a required performance measure; if not applicable, enter 0.</t>
  </si>
  <si>
    <t>Facilitate awareness of and access to state NCA-approved Forensic Interview Training schedule and application through the monthly newsletter, peer review, and meetings.</t>
  </si>
  <si>
    <t>Inform CACs of FI training schedule in the monthly e-newsleter.</t>
  </si>
  <si>
    <t>Facilitate awareness of and access to applications for Core Training provided by Regional CACs.</t>
  </si>
  <si>
    <t>Promote RCAC Core VA training in e-news, agendas, and email.</t>
  </si>
  <si>
    <t>Work with the SA Core Training provider to coordinate the scheduling of Add-On Training for Advocates working with CACs (as approved by NCA)</t>
  </si>
  <si>
    <t>Coordinate add-on with SA Core at least 2 times during project year.</t>
  </si>
  <si>
    <t>Merge curriculum for review and approval by NCA; Deliver Core Training for Advocates working with CACs that meet NCA Standards.</t>
  </si>
  <si>
    <t>Develop a 32-hour NCA- approved core training for VA working with CACs.</t>
  </si>
  <si>
    <t>All trainings must come from Approved Curricula List (https://learn.nationalchildrensalliance.org/cac-accreditation-resources):
Forensic Interviewers - specialized training that includes a minimum of 24 hours of instruction (Standard 04 - Essential Component A)
Victim Advocates - specialized training that includes a minimum of 24 hours of instruction (Standard 04 - Essential Component A)
Medical Professionals -  16 hours of formal didactic training (physicians) or a minimum of 40 hours of coursework followed by a competency- based clinical preceptorship (SANEs) (see Standard 05 - Essential Component A)
Mental Health Clinicians- 40 contact hours in training and consultation calls to deliver an evidence-supported mental health treatment (Standard 06 - Essential Component A)</t>
  </si>
  <si>
    <t>Coordinate/conduct continuing education for
- forensic interviewers
- victim advocates
- medical professionals providing forensic medical evaluations
- mental health clinicians.</t>
  </si>
  <si>
    <t>Facilitate and/or host at least one continuing education opportunity for Victim Advocates working with CACs.</t>
  </si>
  <si>
    <t>Q3</t>
  </si>
  <si>
    <t>78 Victim Advocates will participate in continuing education coordinated by [Chapter].</t>
  </si>
  <si>
    <t>Support MH Clinicians working with CACs to attend at least one (1) Evidence-Based Training</t>
  </si>
  <si>
    <t>Ongoing &amp; as available</t>
  </si>
  <si>
    <t>Support at least 10 clinicians to complete at least one (1) Evidence-Based Training.</t>
  </si>
  <si>
    <t>Facilitate and/or host at least one (1) Advanced Training for Fis</t>
  </si>
  <si>
    <t>15
15</t>
  </si>
  <si>
    <t>195 FI professionals representing CACs will participate in Advanced FI training.</t>
  </si>
  <si>
    <t>Forensic Interviewers -  in the field of child maltreatment and/or forensic interviewing for a minimum of eight contact hours every two years (Standard 03 - Essential Component B)
Victim Advocates - ongoing education in the field of victim advocacy and child maltreatment consisting of a minimum of eight contact hours every two years. (Standard 04 - Essential Component B)
Medical Professionals -  continuing education in the field of child abuse consisting of a minimum of eight contact hours every two years (Standard 05 - Essential Component B)
Mental Health Clinicians- continuing education in the field of child abuse, trauma, clinical practice and/or cultural applications consisting of a minimum of eight contact hours every two years. (Standard 06 - Essential Component B)</t>
  </si>
  <si>
    <t>Conduct/coordinate 
- statewide medical peer review
- forensic interviewer peer review
- victim advocacy consultation
- mental health clinical supervision</t>
  </si>
  <si>
    <t>Enter the estimated total number of Peer Reviews/Consultations that will be facilitated with Chapter assistance.</t>
  </si>
  <si>
    <t>Facilitate Statewide VA Roundtables</t>
  </si>
  <si>
    <t>Q1 - Q4 (monthly)</t>
  </si>
  <si>
    <t>Facilitate at least 10 statewide peer reviews.</t>
  </si>
  <si>
    <t>Facilitate Statewide FI Peer Review</t>
  </si>
  <si>
    <t>Facilitate at least 10 advocate roundtables.</t>
  </si>
  <si>
    <t>Assess the feasibility of facilitating Statewide MH Supervision for clinicians working with CACs. Depending on the assessment outcome, work to establish a monthly supervision opportunity.</t>
  </si>
  <si>
    <t>Q2 - Q4 (monthly)</t>
  </si>
  <si>
    <t>Host at least 6 group supervision sessions for MH clinicians.</t>
  </si>
  <si>
    <t xml:space="preserve">Coordinate/conduct annual continuing education required for
- MDT professionals 
tailored to the unique needs, laws, and regulatory environment of a state 
(*including through statewide conferences and stipends to state and national conferences)
Standard 01 - Essential Component B - </t>
  </si>
  <si>
    <t>Support CAC staff and MDT professionals to attend state and national training, conferences, and other professional development opportunies.</t>
  </si>
  <si>
    <t>Support at least 25 CAC staff and MDT professionals attendance to state or national conferences/training.</t>
  </si>
  <si>
    <t>Facilitate MDT Orientation for new members</t>
  </si>
  <si>
    <t>At least 25 MDT members will participate in MDT Orientation during the project period.</t>
  </si>
  <si>
    <t>Coordinate/conduct training for forensic interviewers regarding their role as expert witnesses at trial.</t>
  </si>
  <si>
    <t>Coordinate training for forensic interviewers regarding their role as expert witnesses at trial</t>
  </si>
  <si>
    <t>At least 40 forensic interviewers will attend training on the role of FI as expert witnesses at trial.</t>
  </si>
  <si>
    <t>Coordinate/conduct pre-service and continuing education for
- CAC leadership and staff 
on issues that impact direct service provision to children.</t>
  </si>
  <si>
    <t>Survey of CACs to collect salary, staffing level, service provision, and other data to a) identify issues and b) inform strategies related to CAC service provision.</t>
  </si>
  <si>
    <t>140
80</t>
  </si>
  <si>
    <t>Q1</t>
  </si>
  <si>
    <t>At least 30 accredited CACs will submit information through CACWA’s survey.</t>
  </si>
  <si>
    <t>Accreditation Standard Lunch &amp; Learns</t>
  </si>
  <si>
    <t>Survey results will be compiled and shared with all accredited CACs.</t>
  </si>
  <si>
    <t>Quarterly Meetings for director-level staff with CACWA (in person)</t>
  </si>
  <si>
    <t>Q1 - Q4 (quarterly)</t>
  </si>
  <si>
    <t>Host at least one Lunch &amp; Learn session on each of the 10 Standards during the grant period.</t>
  </si>
  <si>
    <t>Provide training, support, and consultation on topics identified and requested by CAC staff and boards – i.e., Board Education on CAC Model</t>
  </si>
  <si>
    <t>At least 20 CAC leaders will attend two or more of the quarterly leadership meetings.</t>
  </si>
  <si>
    <t>Coordinate/conduct pre-service and ongoing training, support and consultation to
- CAC leaders and Boards 
to ensure fidelity to the CAC model and improve CAC operations. 
This includes accreditation support, Board development, strategic planning, community assessments to improve access, trauma-informed organizations, succession planning and executive transition, employee compensation, crisis preparedness and critical incident response, data management, fiscal and legal compliance, and sustainability.</t>
  </si>
  <si>
    <t>Facilitate New Director/Staff Orientation for CAC Leaders</t>
  </si>
  <si>
    <t>Provide orientation for all new CAC directors.</t>
  </si>
  <si>
    <t>Provide expert consultation and training to at least 5 CACs on the accreditation process and standards.</t>
  </si>
  <si>
    <t>Host at least 12 "CAC Accreditation Office Hours" during the grant period.</t>
  </si>
  <si>
    <t>Coordinate/conduct training, consultation, and support to improve the multidisciplinary response through: 
- team facilitator training and support
- protocol development
- conflict resolution
- case review
- cross-discipline training</t>
  </si>
  <si>
    <t>Enter the estimated total number of MDT Protocols &amp; Quality Improvement action plans that will be developed with Chapter assistance.</t>
  </si>
  <si>
    <t>Facilitate group consultation for team facilitators - monthly or quarterly depending on input from CACs</t>
  </si>
  <si>
    <t xml:space="preserve">Q1 - Q4 </t>
  </si>
  <si>
    <t>Facilitate at least four (4) group consultation calls for team facilitators.</t>
  </si>
  <si>
    <t>Coordinate at least one MDT training designed to improve the multidisciplinary team response.</t>
  </si>
  <si>
    <t>Coordinate at least two (2) professional development opportunities for CAC staff and MDT professionals designed to improve the multidisciplinary team response.</t>
  </si>
  <si>
    <t>Provide education and consultation on serving
- children with special needs
- non-English-speaking children
- children with disabilities
- underserved populations</t>
  </si>
  <si>
    <t>Other Training &amp; Technical Assistance Outcome/Deliverable</t>
  </si>
  <si>
    <t>Educating CACs and MDTs about ever-evolving child abuse trends and needs (ie. CSEC, trafficking, CSAM, etc.).</t>
  </si>
  <si>
    <t>Broker services for CACs within the state 
collaborate with NCA, RCACs, and VOCAA Partners to coordinate needed support.</t>
  </si>
  <si>
    <t>Responsibly sourcing and group purchasing operations equipment (recording equipment for forensic interviews, medical equipment, and tele-mental health equipment) for CACs</t>
  </si>
  <si>
    <t>Awareness and Education
To increase awareness about child abuse and the CAC model and reform systems to ensure improved outcomes for child abuse victims.</t>
  </si>
  <si>
    <t>Conducts/coordinates
- victim education and outreach 
re: the availability of CAC services and mandatory reporter training to recognize signs of abuse and how to report it.</t>
  </si>
  <si>
    <t>Enter the estimated total number of Victim Education Trainings &amp; Outreach that will be provided.</t>
  </si>
  <si>
    <t>Coordinate access to updated Mandatory Reporter online training developed by the Department of Children, Youth &amp; Families</t>
  </si>
  <si>
    <t>Q1 - Q4 (monthly via newsletter)</t>
  </si>
  <si>
    <t>50 additional participants</t>
  </si>
  <si>
    <t>Survey CACs to identify who is providing MR training; Support and facilitate coordination of CAC-delivered Mandated Reporter Training in Schools</t>
  </si>
  <si>
    <t>Q2</t>
  </si>
  <si>
    <t>3 surveys completed</t>
  </si>
  <si>
    <t>Develop and maintain strategic partnerships with state-level MDT partner organizations to
- educate partner agencies about the benefits of the CAC model
- improve CAC services
- address emerging issues
- create innovative responses to child abuse</t>
  </si>
  <si>
    <t>Describe the strategic partnerships with state-level MDT organizations that will be developed and maintained.</t>
  </si>
  <si>
    <t>Cultivate and maintain relationships with state-level agencies and partners involved in the child-abuse response in WA</t>
  </si>
  <si>
    <t>Meet and/or communicate with all state-level partners at least quarterly during the grant period.</t>
  </si>
  <si>
    <t>Actively engage in meetings, commitees, and/or task force opportunities relevant to the State’s child abuse response to ensure CACs are represented</t>
  </si>
  <si>
    <t>Represent CACs by committing at least 20 hours to atend meetings, commitees, and/or task force opportunities relevant to the State’s child abuse response.</t>
  </si>
  <si>
    <t>Developing/improving
data-sharing systems
between MDT partner agencies at the State level and the Chapter (and CACs and local partner agencies)</t>
  </si>
  <si>
    <t>Describe the Data Systems/Processes and/or Documentation that will be developed/implemented, upgraded, or supported with Chapter assistance.</t>
  </si>
  <si>
    <t>Work to secure an information-sharing agreement with DCYF to ensure access to child abuse data</t>
  </si>
  <si>
    <t>Secure agreement by 12/31/2026</t>
  </si>
  <si>
    <t>Secure a formal information-sharing agreement with DCYF to ensure access to child abuse data and case outcome information is available to CACs.</t>
  </si>
  <si>
    <t>Describe the Data Systems/Processes/Documentation that will be developed/implemented, upgraded, or supported with Chapter assistance.</t>
  </si>
  <si>
    <t xml:space="preserve">*If using an indirect cost rate with a base of MTDC you must exclude the following expenses:  equipment, charges for patient care, rental costs  (includes facility rentals, equipment/technology rentals, and any other rental expenses), tuition remission, scholarships and fellowships, participant support costs.  </t>
  </si>
  <si>
    <t>MTDC Excluded Expenses*</t>
  </si>
  <si>
    <t>MTDC</t>
  </si>
  <si>
    <r>
      <rPr>
        <b/>
        <u/>
        <sz val="12"/>
        <color theme="1"/>
        <rFont val="Calibri"/>
        <family val="2"/>
      </rPr>
      <t>Travel Reminders
ALL</t>
    </r>
    <r>
      <rPr>
        <sz val="12"/>
        <color theme="1"/>
        <rFont val="Calibri"/>
        <family val="2"/>
      </rPr>
      <t xml:space="preserve"> travel must be directly related to the goals and objective of the project.</t>
    </r>
    <r>
      <rPr>
        <b/>
        <u/>
        <sz val="12"/>
        <color theme="1"/>
        <rFont val="Calibri"/>
        <family val="2"/>
      </rPr>
      <t xml:space="preserve">
</t>
    </r>
    <r>
      <rPr>
        <b/>
        <sz val="12"/>
        <color theme="1"/>
        <rFont val="Calibri"/>
        <family val="2"/>
      </rPr>
      <t xml:space="preserve">
Transportation:  </t>
    </r>
    <r>
      <rPr>
        <sz val="12"/>
        <color theme="1"/>
        <rFont val="Calibri"/>
        <family val="2"/>
      </rPr>
      <t>Most economical form must be used.  Mileage must be at or below the current federal per diem rate.  Rental cars cannot be charged to the NCA grant without prior approval.</t>
    </r>
    <r>
      <rPr>
        <b/>
        <sz val="12"/>
        <color theme="1"/>
        <rFont val="Calibri"/>
        <family val="2"/>
      </rPr>
      <t xml:space="preserve">
Lodging: </t>
    </r>
    <r>
      <rPr>
        <sz val="12"/>
        <color theme="1"/>
        <rFont val="Calibri"/>
        <family val="2"/>
      </rPr>
      <t xml:space="preserve"> NCA will reimburse only lodging costs that are up to the federal nightly per diem rate for the location and date of the training plus taxes only.
</t>
    </r>
    <r>
      <rPr>
        <b/>
        <sz val="12"/>
        <color theme="1"/>
        <rFont val="Calibri"/>
        <family val="2"/>
      </rPr>
      <t xml:space="preserve">Meals: </t>
    </r>
    <r>
      <rPr>
        <sz val="12"/>
        <color theme="1"/>
        <rFont val="Calibri"/>
        <family val="2"/>
      </rPr>
      <t>Per diem is allowable on NCA grants.</t>
    </r>
  </si>
  <si>
    <t>In the columns titled “Projected Period Expenses” you will need to enter the amounts that you anticipate spending in each of the applicable periods.
A red warning box will appear for any category where the total period projections do not match the amount in the proposed budget year 1 column.  If you see this flag, please adjust your projected expenses until the flag disappears.</t>
  </si>
  <si>
    <t>Trak Initial Purchase</t>
  </si>
  <si>
    <t>Trak Online Training</t>
  </si>
  <si>
    <t>Trak Annual Fee</t>
  </si>
  <si>
    <t>Staff training on Trak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</si>
</sst>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0.0"/>
  </numFmts>
  <fonts count="57">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2"/>
      <color theme="10"/>
      <name val="Calibri"/>
      <family val="2"/>
      <charset val="134"/>
      <scheme val="minor"/>
    </font>
    <font>
      <u/>
      <sz val="12"/>
      <color theme="11"/>
      <name val="Calibri"/>
      <family val="2"/>
      <charset val="134"/>
      <scheme val="minor"/>
    </font>
    <font>
      <b/>
      <sz val="9"/>
      <color theme="0"/>
      <name val="Century Gothic"/>
      <family val="1"/>
    </font>
    <font>
      <b/>
      <sz val="10"/>
      <color theme="0"/>
      <name val="Century Gothic"/>
      <family val="1"/>
    </font>
    <font>
      <sz val="11"/>
      <color theme="1"/>
      <name val="Calibri"/>
      <family val="2"/>
      <scheme val="minor"/>
    </font>
    <font>
      <sz val="10"/>
      <color theme="1"/>
      <name val="Century Gothic"/>
      <family val="1"/>
    </font>
    <font>
      <b/>
      <sz val="10"/>
      <name val="Century Gothic"/>
      <family val="2"/>
    </font>
    <font>
      <sz val="10"/>
      <name val="Century Gothic"/>
      <family val="2"/>
    </font>
    <font>
      <b/>
      <sz val="10"/>
      <color theme="1"/>
      <name val="Century Gothic"/>
      <family val="2"/>
    </font>
    <font>
      <sz val="12"/>
      <color theme="1"/>
      <name val="Calibri"/>
      <family val="2"/>
      <scheme val="minor"/>
    </font>
    <font>
      <u/>
      <sz val="12"/>
      <color theme="10"/>
      <name val="Calibri"/>
      <family val="2"/>
      <scheme val="minor"/>
    </font>
    <font>
      <b/>
      <sz val="12"/>
      <name val="Century Gothic"/>
      <family val="2"/>
    </font>
    <font>
      <sz val="10"/>
      <color theme="1"/>
      <name val="Century Gothic"/>
      <family val="2"/>
    </font>
    <font>
      <sz val="10"/>
      <color rgb="FFFF0000"/>
      <name val="Calibri"/>
      <family val="2"/>
      <scheme val="minor"/>
    </font>
    <font>
      <sz val="10"/>
      <color theme="1"/>
      <name val="Calibri"/>
      <family val="2"/>
      <scheme val="minor"/>
    </font>
    <font>
      <sz val="8"/>
      <color rgb="FFFF0000"/>
      <name val="Calibri"/>
      <family val="2"/>
      <scheme val="minor"/>
    </font>
    <font>
      <b/>
      <sz val="10"/>
      <color theme="0"/>
      <name val="Century Gothic"/>
      <family val="2"/>
    </font>
    <font>
      <b/>
      <sz val="9"/>
      <name val="Century Gothic"/>
      <family val="1"/>
    </font>
    <font>
      <b/>
      <sz val="12"/>
      <name val="Calibri"/>
      <family val="2"/>
      <scheme val="minor"/>
    </font>
    <font>
      <b/>
      <sz val="12"/>
      <color theme="1"/>
      <name val="Calibri"/>
      <family val="2"/>
      <scheme val="minor"/>
    </font>
    <font>
      <sz val="12"/>
      <name val="Calibri"/>
      <family val="2"/>
      <scheme val="minor"/>
    </font>
    <font>
      <b/>
      <sz val="12"/>
      <color theme="0"/>
      <name val="Calibri"/>
      <family val="2"/>
      <scheme val="minor"/>
    </font>
    <font>
      <b/>
      <sz val="12"/>
      <color theme="3" tint="-0.249977111117893"/>
      <name val="Calibri"/>
      <family val="2"/>
      <scheme val="minor"/>
    </font>
    <font>
      <b/>
      <sz val="9"/>
      <color indexed="81"/>
      <name val="Tahoma"/>
      <family val="2"/>
    </font>
    <font>
      <sz val="16"/>
      <color theme="1"/>
      <name val="Calibri"/>
      <family val="2"/>
      <scheme val="minor"/>
    </font>
    <font>
      <b/>
      <sz val="16"/>
      <name val="Calibri"/>
      <family val="2"/>
      <scheme val="minor"/>
    </font>
    <font>
      <b/>
      <sz val="24"/>
      <color theme="0" tint="-0.499984740745262"/>
      <name val="Calibri"/>
      <family val="2"/>
      <scheme val="minor"/>
    </font>
    <font>
      <sz val="8"/>
      <color theme="1"/>
      <name val="Calibri"/>
      <family val="2"/>
      <scheme val="minor"/>
    </font>
    <font>
      <i/>
      <sz val="11"/>
      <name val="Calibri"/>
      <family val="2"/>
      <scheme val="minor"/>
    </font>
    <font>
      <sz val="11"/>
      <color theme="1"/>
      <name val="Century Gothic"/>
      <family val="1"/>
    </font>
    <font>
      <sz val="9"/>
      <color theme="1"/>
      <name val="Calibri"/>
      <family val="2"/>
      <scheme val="minor"/>
    </font>
    <font>
      <sz val="12"/>
      <color rgb="FFA50021"/>
      <name val="Calibri"/>
      <family val="2"/>
      <scheme val="minor"/>
    </font>
    <font>
      <sz val="18"/>
      <color theme="1"/>
      <name val="Calibri"/>
      <family val="2"/>
      <scheme val="minor"/>
    </font>
    <font>
      <b/>
      <sz val="12"/>
      <color rgb="FFA50021"/>
      <name val="Calibri"/>
      <family val="2"/>
      <scheme val="minor"/>
    </font>
    <font>
      <sz val="12"/>
      <color rgb="FFD9D9D9"/>
      <name val="Calibri"/>
      <family val="2"/>
      <scheme val="minor"/>
    </font>
    <font>
      <sz val="12"/>
      <color theme="1"/>
      <name val="Calibri"/>
      <family val="2"/>
    </font>
    <font>
      <u/>
      <sz val="11"/>
      <color theme="10"/>
      <name val="Calibri"/>
      <family val="2"/>
      <scheme val="minor"/>
    </font>
    <font>
      <sz val="11"/>
      <name val="Calibri"/>
      <family val="2"/>
      <scheme val="minor"/>
    </font>
    <font>
      <sz val="11"/>
      <color theme="10"/>
      <name val="Calibri"/>
      <family val="2"/>
      <scheme val="minor"/>
    </font>
    <font>
      <b/>
      <sz val="8"/>
      <color theme="1"/>
      <name val="Calibri"/>
      <family val="2"/>
      <scheme val="minor"/>
    </font>
    <font>
      <b/>
      <sz val="18"/>
      <color theme="1"/>
      <name val="Calibri"/>
      <family val="2"/>
      <scheme val="minor"/>
    </font>
    <font>
      <i/>
      <sz val="12"/>
      <name val="Calibri"/>
      <family val="2"/>
      <scheme val="minor"/>
    </font>
    <font>
      <sz val="12"/>
      <name val="Calibri"/>
      <family val="2"/>
    </font>
    <font>
      <i/>
      <sz val="12"/>
      <color rgb="FFFF0000"/>
      <name val="Calibri"/>
      <family val="2"/>
      <scheme val="minor"/>
    </font>
    <font>
      <b/>
      <u/>
      <sz val="12"/>
      <color theme="1"/>
      <name val="Calibri"/>
      <family val="2"/>
    </font>
    <font>
      <b/>
      <sz val="12"/>
      <color theme="1"/>
      <name val="Calibri"/>
      <family val="2"/>
    </font>
    <font>
      <b/>
      <sz val="12"/>
      <color rgb="FFFF0000"/>
      <name val="Calibri"/>
      <family val="2"/>
    </font>
    <font>
      <b/>
      <sz val="11"/>
      <color rgb="FFFF0000"/>
      <name val="Calibri"/>
      <family val="2"/>
      <scheme val="minor"/>
    </font>
    <font>
      <b/>
      <sz val="12"/>
      <color rgb="FFFF0000"/>
      <name val="Calibri"/>
      <family val="2"/>
      <scheme val="minor"/>
    </font>
    <font>
      <b/>
      <sz val="12"/>
      <color rgb="FF000000"/>
      <name val="Calibri"/>
      <scheme val="minor"/>
    </font>
    <font>
      <sz val="11"/>
      <color rgb="FF242424"/>
      <name val="Aptos Narrow"/>
      <family val="2"/>
    </font>
  </fonts>
  <fills count="15">
    <fill>
      <patternFill patternType="none"/>
    </fill>
    <fill>
      <patternFill patternType="gray125"/>
    </fill>
    <fill>
      <patternFill patternType="solid">
        <fgColor theme="3" tint="-0.249977111117893"/>
        <bgColor indexed="64"/>
      </patternFill>
    </fill>
    <fill>
      <patternFill patternType="solid">
        <fgColor theme="6" tint="0.39997558519241921"/>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theme="6" tint="-0.499984740745262"/>
        <bgColor indexed="64"/>
      </patternFill>
    </fill>
    <fill>
      <patternFill patternType="solid">
        <fgColor theme="3"/>
        <bgColor indexed="64"/>
      </patternFill>
    </fill>
    <fill>
      <patternFill patternType="solid">
        <fgColor rgb="FFF2F2F2"/>
        <bgColor indexed="64"/>
      </patternFill>
    </fill>
    <fill>
      <patternFill patternType="solid">
        <fgColor rgb="FF44546A"/>
        <bgColor indexed="64"/>
      </patternFill>
    </fill>
    <fill>
      <patternFill patternType="solid">
        <fgColor rgb="FFD9D9D9"/>
        <bgColor indexed="64"/>
      </patternFill>
    </fill>
    <fill>
      <patternFill patternType="solid">
        <fgColor rgb="FF222B35"/>
        <bgColor indexed="64"/>
      </patternFill>
    </fill>
    <fill>
      <patternFill patternType="solid">
        <fgColor rgb="FF333F4F"/>
        <bgColor indexed="64"/>
      </patternFill>
    </fill>
    <fill>
      <patternFill patternType="solid">
        <fgColor rgb="FFADBACB"/>
        <bgColor indexed="64"/>
      </patternFill>
    </fill>
    <fill>
      <patternFill patternType="solid">
        <fgColor theme="0"/>
        <bgColor indexed="64"/>
      </patternFill>
    </fill>
  </fills>
  <borders count="8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diagonal/>
    </border>
    <border>
      <left style="thick">
        <color theme="0" tint="-0.249977111117893"/>
      </left>
      <right style="thin">
        <color theme="0" tint="-0.249977111117893"/>
      </right>
      <top style="thick">
        <color theme="0" tint="-0.249977111117893"/>
      </top>
      <bottom style="thin">
        <color theme="0" tint="-0.249977111117893"/>
      </bottom>
      <diagonal/>
    </border>
    <border>
      <left style="thick">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style="thick">
        <color theme="0" tint="-0.249977111117893"/>
      </bottom>
      <diagonal/>
    </border>
    <border>
      <left/>
      <right/>
      <top style="thin">
        <color theme="0" tint="-0.249977111117893"/>
      </top>
      <bottom style="thick">
        <color theme="0" tint="-0.249977111117893"/>
      </bottom>
      <diagonal/>
    </border>
    <border>
      <left/>
      <right style="thin">
        <color theme="0" tint="-0.249977111117893"/>
      </right>
      <top/>
      <bottom/>
      <diagonal/>
    </border>
    <border>
      <left style="thin">
        <color theme="0" tint="-0.249977111117893"/>
      </left>
      <right/>
      <top/>
      <bottom/>
      <diagonal/>
    </border>
    <border>
      <left style="thick">
        <color theme="0" tint="-0.249977111117893"/>
      </left>
      <right/>
      <top style="thick">
        <color theme="0" tint="-0.249977111117893"/>
      </top>
      <bottom style="thin">
        <color theme="0" tint="-0.249977111117893"/>
      </bottom>
      <diagonal/>
    </border>
    <border>
      <left/>
      <right/>
      <top style="thick">
        <color theme="0" tint="-0.249977111117893"/>
      </top>
      <bottom style="thin">
        <color theme="0" tint="-0.249977111117893"/>
      </bottom>
      <diagonal/>
    </border>
    <border>
      <left/>
      <right style="thick">
        <color theme="0" tint="-0.249977111117893"/>
      </right>
      <top style="thick">
        <color theme="0" tint="-0.249977111117893"/>
      </top>
      <bottom style="thin">
        <color theme="0" tint="-0.249977111117893"/>
      </bottom>
      <diagonal/>
    </border>
    <border>
      <left/>
      <right style="thick">
        <color theme="0" tint="-0.249977111117893"/>
      </right>
      <top style="thin">
        <color theme="0" tint="-0.249977111117893"/>
      </top>
      <bottom/>
      <diagonal/>
    </border>
    <border>
      <left/>
      <right style="thick">
        <color theme="0" tint="-0.249977111117893"/>
      </right>
      <top/>
      <bottom style="thin">
        <color theme="0" tint="-0.249977111117893"/>
      </bottom>
      <diagonal/>
    </border>
    <border>
      <left/>
      <right style="thick">
        <color theme="0" tint="-0.249977111117893"/>
      </right>
      <top style="thin">
        <color theme="0" tint="-0.249977111117893"/>
      </top>
      <bottom style="thin">
        <color theme="0" tint="-0.249977111117893"/>
      </bottom>
      <diagonal/>
    </border>
    <border>
      <left/>
      <right style="thick">
        <color theme="0" tint="-0.249977111117893"/>
      </right>
      <top style="thin">
        <color theme="0" tint="-0.249977111117893"/>
      </top>
      <bottom style="thick">
        <color theme="0" tint="-0.249977111117893"/>
      </bottom>
      <diagonal/>
    </border>
    <border>
      <left/>
      <right style="thick">
        <color theme="0" tint="-0.249977111117893"/>
      </right>
      <top/>
      <bottom/>
      <diagonal/>
    </border>
    <border>
      <left style="thin">
        <color theme="0" tint="-0.249977111117893"/>
      </left>
      <right/>
      <top style="thick">
        <color theme="0" tint="-0.249977111117893"/>
      </top>
      <bottom style="thin">
        <color theme="0" tint="-0.249977111117893"/>
      </bottom>
      <diagonal/>
    </border>
    <border>
      <left style="thick">
        <color theme="0" tint="-0.249977111117893"/>
      </left>
      <right style="thin">
        <color theme="0" tint="-0.249977111117893"/>
      </right>
      <top/>
      <bottom style="thin">
        <color theme="0" tint="-0.249977111117893"/>
      </bottom>
      <diagonal/>
    </border>
    <border>
      <left style="thick">
        <color theme="0" tint="-0.249977111117893"/>
      </left>
      <right style="thin">
        <color theme="0" tint="-0.249977111117893"/>
      </right>
      <top style="thin">
        <color theme="0" tint="-0.249977111117893"/>
      </top>
      <bottom style="thick">
        <color theme="0" tint="-0.249977111117893"/>
      </bottom>
      <diagonal/>
    </border>
    <border>
      <left style="thick">
        <color theme="0" tint="-0.249977111117893"/>
      </left>
      <right/>
      <top style="thin">
        <color theme="0" tint="-0.249977111117893"/>
      </top>
      <bottom style="thick">
        <color theme="0" tint="-0.249977111117893"/>
      </bottom>
      <diagonal/>
    </border>
    <border>
      <left style="thick">
        <color theme="0" tint="-0.249977111117893"/>
      </left>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77111117893"/>
      </left>
      <right style="thin">
        <color theme="0" tint="-0.249977111117893"/>
      </right>
      <top/>
      <bottom style="thin">
        <color theme="0" tint="-0.24994659260841701"/>
      </bottom>
      <diagonal/>
    </border>
    <border>
      <left style="thin">
        <color theme="0" tint="-0.24994659260841701"/>
      </left>
      <right/>
      <top/>
      <bottom/>
      <diagonal/>
    </border>
    <border>
      <left style="thin">
        <color theme="0" tint="-0.24994659260841701"/>
      </left>
      <right style="thin">
        <color theme="0" tint="-0.249977111117893"/>
      </right>
      <top style="thin">
        <color theme="0" tint="-0.24994659260841701"/>
      </top>
      <bottom/>
      <diagonal/>
    </border>
    <border>
      <left style="thin">
        <color theme="0" tint="-0.249977111117893"/>
      </left>
      <right style="thin">
        <color theme="0" tint="-0.249977111117893"/>
      </right>
      <top style="thin">
        <color theme="0" tint="-0.24994659260841701"/>
      </top>
      <bottom/>
      <diagonal/>
    </border>
    <border>
      <left style="thin">
        <color theme="0" tint="-0.249977111117893"/>
      </left>
      <right style="thin">
        <color theme="0" tint="-0.249977111117893"/>
      </right>
      <top style="thin">
        <color theme="0" tint="-0.24994659260841701"/>
      </top>
      <bottom style="thin">
        <color theme="0" tint="-0.249977111117893"/>
      </bottom>
      <diagonal/>
    </border>
    <border>
      <left style="thin">
        <color theme="0" tint="-0.249977111117893"/>
      </left>
      <right style="thin">
        <color theme="0" tint="-0.24994659260841701"/>
      </right>
      <top style="thin">
        <color theme="0" tint="-0.24994659260841701"/>
      </top>
      <bottom/>
      <diagonal/>
    </border>
    <border>
      <left style="thin">
        <color theme="0" tint="-0.24994659260841701"/>
      </left>
      <right style="thin">
        <color theme="0" tint="-0.249977111117893"/>
      </right>
      <top/>
      <bottom/>
      <diagonal/>
    </border>
    <border>
      <left style="thin">
        <color theme="0" tint="-0.249977111117893"/>
      </left>
      <right style="thin">
        <color theme="0" tint="-0.24994659260841701"/>
      </right>
      <top/>
      <bottom/>
      <diagonal/>
    </border>
    <border>
      <left style="thin">
        <color theme="0" tint="-0.24994659260841701"/>
      </left>
      <right style="thin">
        <color theme="0" tint="-0.249977111117893"/>
      </right>
      <top/>
      <bottom style="double">
        <color theme="0" tint="-0.24994659260841701"/>
      </bottom>
      <diagonal/>
    </border>
    <border>
      <left style="thin">
        <color theme="0" tint="-0.249977111117893"/>
      </left>
      <right style="thin">
        <color theme="0" tint="-0.249977111117893"/>
      </right>
      <top/>
      <bottom style="double">
        <color theme="0" tint="-0.24994659260841701"/>
      </bottom>
      <diagonal/>
    </border>
    <border>
      <left style="thin">
        <color theme="0" tint="-0.249977111117893"/>
      </left>
      <right style="thin">
        <color theme="0" tint="-0.249977111117893"/>
      </right>
      <top style="thin">
        <color theme="0" tint="-0.249977111117893"/>
      </top>
      <bottom style="double">
        <color theme="0" tint="-0.24994659260841701"/>
      </bottom>
      <diagonal/>
    </border>
    <border>
      <left style="thin">
        <color theme="0" tint="-0.249977111117893"/>
      </left>
      <right style="thin">
        <color theme="0" tint="-0.24994659260841701"/>
      </right>
      <top/>
      <bottom style="double">
        <color theme="0" tint="-0.24994659260841701"/>
      </bottom>
      <diagonal/>
    </border>
    <border>
      <left style="thin">
        <color theme="0" tint="-0.24994659260841701"/>
      </left>
      <right style="thin">
        <color theme="0" tint="-0.249977111117893"/>
      </right>
      <top style="double">
        <color theme="0" tint="-0.24994659260841701"/>
      </top>
      <bottom/>
      <diagonal/>
    </border>
    <border>
      <left style="thin">
        <color theme="0" tint="-0.249977111117893"/>
      </left>
      <right style="thin">
        <color theme="0" tint="-0.249977111117893"/>
      </right>
      <top style="double">
        <color theme="0" tint="-0.24994659260841701"/>
      </top>
      <bottom/>
      <diagonal/>
    </border>
    <border>
      <left style="thin">
        <color theme="0" tint="-0.249977111117893"/>
      </left>
      <right style="thin">
        <color theme="0" tint="-0.249977111117893"/>
      </right>
      <top style="double">
        <color theme="0" tint="-0.24994659260841701"/>
      </top>
      <bottom style="thin">
        <color theme="0" tint="-0.249977111117893"/>
      </bottom>
      <diagonal/>
    </border>
    <border>
      <left style="thin">
        <color theme="0" tint="-0.249977111117893"/>
      </left>
      <right style="thin">
        <color theme="0" tint="-0.24994659260841701"/>
      </right>
      <top style="double">
        <color theme="0" tint="-0.24994659260841701"/>
      </top>
      <bottom/>
      <diagonal/>
    </border>
    <border>
      <left/>
      <right style="thin">
        <color theme="0" tint="-0.24994659260841701"/>
      </right>
      <top style="thin">
        <color theme="0" tint="-0.249977111117893"/>
      </top>
      <bottom style="thin">
        <color theme="0" tint="-0.249977111117893"/>
      </bottom>
      <diagonal/>
    </border>
    <border>
      <left/>
      <right style="thin">
        <color theme="0" tint="-0.24994659260841701"/>
      </right>
      <top style="thin">
        <color theme="0" tint="-0.249977111117893"/>
      </top>
      <bottom/>
      <diagonal/>
    </border>
    <border>
      <left/>
      <right/>
      <top/>
      <bottom style="thick">
        <color theme="0" tint="-0.249977111117893"/>
      </bottom>
      <diagonal/>
    </border>
    <border>
      <left style="thin">
        <color rgb="FFD9D9D9"/>
      </left>
      <right style="thin">
        <color rgb="FFD9D9D9"/>
      </right>
      <top style="thin">
        <color rgb="FFD9D9D9"/>
      </top>
      <bottom/>
      <diagonal/>
    </border>
    <border>
      <left style="thin">
        <color rgb="FFD9D9D9"/>
      </left>
      <right style="thin">
        <color rgb="FFD9D9D9"/>
      </right>
      <top/>
      <bottom style="thin">
        <color rgb="FFD9D9D9"/>
      </bottom>
      <diagonal/>
    </border>
    <border>
      <left style="thick">
        <color theme="0" tint="-0.249977111117893"/>
      </left>
      <right/>
      <top/>
      <bottom style="thick">
        <color theme="0" tint="-0.249977111117893"/>
      </bottom>
      <diagonal/>
    </border>
    <border>
      <left/>
      <right style="thin">
        <color theme="0" tint="-0.249977111117893"/>
      </right>
      <top/>
      <bottom style="thick">
        <color theme="0" tint="-0.249977111117893"/>
      </bottom>
      <diagonal/>
    </border>
    <border>
      <left style="thick">
        <color theme="0" tint="-0.249977111117893"/>
      </left>
      <right style="thin">
        <color theme="0" tint="-0.249977111117893"/>
      </right>
      <top style="thick">
        <color theme="0" tint="-0.249977111117893"/>
      </top>
      <bottom/>
      <diagonal/>
    </border>
    <border>
      <left/>
      <right style="thin">
        <color theme="0" tint="-0.249977111117893"/>
      </right>
      <top style="thick">
        <color theme="0" tint="-0.249977111117893"/>
      </top>
      <bottom style="thin">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thick">
        <color theme="0" tint="-0.249977111117893"/>
      </right>
      <top style="thick">
        <color theme="0" tint="-0.249977111117893"/>
      </top>
      <bottom style="thin">
        <color theme="0" tint="-0.249977111117893"/>
      </bottom>
      <diagonal/>
    </border>
    <border>
      <left style="thick">
        <color theme="0" tint="-0.249977111117893"/>
      </left>
      <right style="thin">
        <color theme="0" tint="-0.249977111117893"/>
      </right>
      <top/>
      <bottom/>
      <diagonal/>
    </border>
    <border>
      <left style="thin">
        <color theme="0" tint="-0.249977111117893"/>
      </left>
      <right style="thick">
        <color theme="0" tint="-0.249977111117893"/>
      </right>
      <top style="thin">
        <color theme="0" tint="-0.249977111117893"/>
      </top>
      <bottom style="thin">
        <color theme="0" tint="-0.249977111117893"/>
      </bottom>
      <diagonal/>
    </border>
    <border>
      <left style="thick">
        <color theme="0" tint="-0.249977111117893"/>
      </left>
      <right style="thin">
        <color theme="0" tint="-0.249977111117893"/>
      </right>
      <top/>
      <bottom style="thick">
        <color theme="0" tint="-0.249977111117893"/>
      </bottom>
      <diagonal/>
    </border>
    <border>
      <left/>
      <right style="thin">
        <color theme="0" tint="-0.249977111117893"/>
      </right>
      <top style="thin">
        <color theme="0" tint="-0.249977111117893"/>
      </top>
      <bottom style="thick">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thin">
        <color theme="0" tint="-0.249977111117893"/>
      </left>
      <right style="thick">
        <color theme="0" tint="-0.249977111117893"/>
      </right>
      <top style="thin">
        <color theme="0" tint="-0.249977111117893"/>
      </top>
      <bottom style="thick">
        <color theme="0" tint="-0.249977111117893"/>
      </bottom>
      <diagonal/>
    </border>
    <border>
      <left style="thin">
        <color theme="0" tint="-0.249977111117893"/>
      </left>
      <right/>
      <top style="thick">
        <color theme="0" tint="-0.249977111117893"/>
      </top>
      <bottom style="thick">
        <color theme="0" tint="-0.249977111117893"/>
      </bottom>
      <diagonal/>
    </border>
    <border>
      <left/>
      <right/>
      <top style="thick">
        <color theme="0" tint="-0.249977111117893"/>
      </top>
      <bottom style="thick">
        <color theme="0" tint="-0.249977111117893"/>
      </bottom>
      <diagonal/>
    </border>
    <border>
      <left/>
      <right style="thick">
        <color theme="0" tint="-0.249977111117893"/>
      </right>
      <top style="thick">
        <color theme="0" tint="-0.249977111117893"/>
      </top>
      <bottom style="thick">
        <color theme="0" tint="-0.249977111117893"/>
      </bottom>
      <diagonal/>
    </border>
    <border>
      <left style="thick">
        <color theme="0" tint="-0.24994659260841701"/>
      </left>
      <right/>
      <top/>
      <bottom/>
      <diagonal/>
    </border>
    <border>
      <left style="thin">
        <color theme="0" tint="-0.249977111117893"/>
      </left>
      <right style="thick">
        <color theme="0" tint="-0.249977111117893"/>
      </right>
      <top/>
      <bottom/>
      <diagonal/>
    </border>
    <border>
      <left style="thin">
        <color theme="0" tint="-0.249977111117893"/>
      </left>
      <right style="thick">
        <color theme="0" tint="-0.249977111117893"/>
      </right>
      <top/>
      <bottom style="thick">
        <color theme="0" tint="-0.249977111117893"/>
      </bottom>
      <diagonal/>
    </border>
    <border>
      <left style="thin">
        <color rgb="FFBFBFBF"/>
      </left>
      <right style="thin">
        <color theme="0" tint="-0.249977111117893"/>
      </right>
      <top style="thick">
        <color theme="0" tint="-0.249977111117893"/>
      </top>
      <bottom/>
      <diagonal/>
    </border>
    <border>
      <left style="thick">
        <color theme="0" tint="-0.249977111117893"/>
      </left>
      <right style="thin">
        <color theme="0" tint="-0.249977111117893"/>
      </right>
      <top style="thick">
        <color theme="0" tint="-0.249977111117893"/>
      </top>
      <bottom style="thick">
        <color theme="0" tint="-0.249977111117893"/>
      </bottom>
      <diagonal/>
    </border>
    <border>
      <left style="thin">
        <color theme="0" tint="-0.249977111117893"/>
      </left>
      <right style="thin">
        <color theme="0" tint="-0.249977111117893"/>
      </right>
      <top style="thick">
        <color rgb="FFBFBFBF"/>
      </top>
      <bottom style="thick">
        <color rgb="FFBFBFBF"/>
      </bottom>
      <diagonal/>
    </border>
    <border>
      <left style="thin">
        <color theme="0" tint="-0.249977111117893"/>
      </left>
      <right style="thick">
        <color theme="0" tint="-0.249977111117893"/>
      </right>
      <top style="thick">
        <color theme="0" tint="-0.249977111117893"/>
      </top>
      <bottom style="thick">
        <color theme="0" tint="-0.249977111117893"/>
      </bottom>
      <diagonal/>
    </border>
    <border>
      <left style="thin">
        <color theme="0" tint="-0.249977111117893"/>
      </left>
      <right/>
      <top/>
      <bottom style="thick">
        <color theme="0" tint="-0.249977111117893"/>
      </bottom>
      <diagonal/>
    </border>
    <border>
      <left style="thin">
        <color theme="0" tint="-0.249977111117893"/>
      </left>
      <right style="thin">
        <color theme="0" tint="-0.249977111117893"/>
      </right>
      <top style="thick">
        <color rgb="FFBFBFBF"/>
      </top>
      <bottom/>
      <diagonal/>
    </border>
    <border>
      <left style="thin">
        <color theme="0" tint="-0.249977111117893"/>
      </left>
      <right style="thin">
        <color theme="0" tint="-0.249977111117893"/>
      </right>
      <top/>
      <bottom style="thick">
        <color rgb="FFBFBFBF"/>
      </bottom>
      <diagonal/>
    </border>
    <border>
      <left/>
      <right/>
      <top style="thick">
        <color rgb="FFBFBFBF"/>
      </top>
      <bottom/>
      <diagonal/>
    </border>
    <border>
      <left/>
      <right/>
      <top/>
      <bottom style="thick">
        <color rgb="FFBFBFBF"/>
      </bottom>
      <diagonal/>
    </border>
    <border>
      <left/>
      <right/>
      <top style="thick">
        <color rgb="FFBFBFBF"/>
      </top>
      <bottom style="thick">
        <color rgb="FFBFBFBF"/>
      </bottom>
      <diagonal/>
    </border>
    <border>
      <left style="thin">
        <color theme="0" tint="-0.249977111117893"/>
      </left>
      <right/>
      <top style="thick">
        <color theme="0" tint="-0.249977111117893"/>
      </top>
      <bottom/>
      <diagonal/>
    </border>
  </borders>
  <cellStyleXfs count="29">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10" fillId="0" borderId="0"/>
    <xf numFmtId="44" fontId="15" fillId="0" borderId="0" applyFont="0" applyFill="0" applyBorder="0" applyAlignment="0" applyProtection="0"/>
    <xf numFmtId="9" fontId="15" fillId="0" borderId="0" applyFont="0" applyFill="0" applyBorder="0" applyAlignment="0" applyProtection="0"/>
    <xf numFmtId="0" fontId="16" fillId="0" borderId="0" applyNumberFormat="0" applyFill="0" applyBorder="0" applyAlignment="0" applyProtection="0"/>
    <xf numFmtId="0" fontId="5" fillId="0" borderId="0"/>
    <xf numFmtId="0" fontId="42" fillId="0" borderId="0" applyNumberFormat="0" applyFill="0" applyBorder="0" applyAlignment="0" applyProtection="0"/>
    <xf numFmtId="0" fontId="4" fillId="0" borderId="0"/>
    <xf numFmtId="0" fontId="15" fillId="0" borderId="0"/>
    <xf numFmtId="44" fontId="15" fillId="0" borderId="0" applyFont="0" applyFill="0" applyBorder="0" applyAlignment="0" applyProtection="0"/>
    <xf numFmtId="9" fontId="15" fillId="0" borderId="0" applyFont="0" applyFill="0" applyBorder="0" applyAlignment="0" applyProtection="0"/>
    <xf numFmtId="0" fontId="3" fillId="0" borderId="0"/>
    <xf numFmtId="44" fontId="15" fillId="0" borderId="0"/>
  </cellStyleXfs>
  <cellXfs count="713">
    <xf numFmtId="0" fontId="0" fillId="0" borderId="0" xfId="0"/>
    <xf numFmtId="0" fontId="0" fillId="0" borderId="0" xfId="0" applyAlignment="1">
      <alignment horizontal="center"/>
    </xf>
    <xf numFmtId="0" fontId="19" fillId="0" borderId="0" xfId="0" applyFont="1" applyAlignment="1">
      <alignment horizontal="center" vertical="center" wrapText="1"/>
    </xf>
    <xf numFmtId="0" fontId="20" fillId="0" borderId="0" xfId="0" applyFont="1"/>
    <xf numFmtId="0" fontId="20" fillId="0" borderId="0" xfId="0" applyFont="1" applyAlignment="1">
      <alignment vertical="center"/>
    </xf>
    <xf numFmtId="0" fontId="20" fillId="0" borderId="0" xfId="0" applyFont="1" applyAlignment="1">
      <alignment horizontal="center" vertical="center"/>
    </xf>
    <xf numFmtId="0" fontId="19" fillId="0" borderId="0" xfId="0" applyFont="1" applyAlignment="1">
      <alignment horizontal="left" vertical="center" wrapText="1" indent="1"/>
    </xf>
    <xf numFmtId="164" fontId="20" fillId="0" borderId="0" xfId="0" applyNumberFormat="1" applyFont="1"/>
    <xf numFmtId="14" fontId="24" fillId="0" borderId="3" xfId="0" applyNumberFormat="1" applyFont="1" applyBorder="1" applyAlignment="1">
      <alignment vertical="center"/>
    </xf>
    <xf numFmtId="14" fontId="24" fillId="0" borderId="1" xfId="0" applyNumberFormat="1" applyFont="1" applyBorder="1" applyAlignment="1">
      <alignment horizontal="center" vertical="center" wrapText="1"/>
    </xf>
    <xf numFmtId="164" fontId="25" fillId="0" borderId="1" xfId="0" applyNumberFormat="1" applyFont="1" applyBorder="1" applyAlignment="1">
      <alignment horizontal="center" vertical="center" wrapText="1"/>
    </xf>
    <xf numFmtId="0" fontId="26" fillId="0" borderId="3" xfId="0" applyFont="1" applyBorder="1" applyAlignment="1">
      <alignment horizontal="left" vertical="center" wrapText="1" indent="1"/>
    </xf>
    <xf numFmtId="14" fontId="26" fillId="10" borderId="1" xfId="0" applyNumberFormat="1" applyFont="1" applyFill="1" applyBorder="1" applyAlignment="1" applyProtection="1">
      <alignment horizontal="left" vertical="center" wrapText="1" indent="1"/>
      <protection locked="0"/>
    </xf>
    <xf numFmtId="44" fontId="26" fillId="0" borderId="1" xfId="18" applyFont="1" applyFill="1" applyBorder="1" applyAlignment="1" applyProtection="1">
      <alignment horizontal="center" vertical="center"/>
      <protection locked="0"/>
    </xf>
    <xf numFmtId="164" fontId="26" fillId="10" borderId="1" xfId="0" applyNumberFormat="1" applyFont="1" applyFill="1" applyBorder="1" applyAlignment="1" applyProtection="1">
      <alignment horizontal="center" vertical="center"/>
      <protection locked="0"/>
    </xf>
    <xf numFmtId="164" fontId="0" fillId="0" borderId="1" xfId="0" applyNumberFormat="1" applyBorder="1" applyAlignment="1">
      <alignment horizontal="center" vertical="center"/>
    </xf>
    <xf numFmtId="0" fontId="0" fillId="0" borderId="0" xfId="0" applyAlignment="1">
      <alignment vertical="center"/>
    </xf>
    <xf numFmtId="164" fontId="27" fillId="9" borderId="1" xfId="0" applyNumberFormat="1" applyFont="1" applyFill="1" applyBorder="1" applyAlignment="1">
      <alignment horizontal="center" vertical="center"/>
    </xf>
    <xf numFmtId="164" fontId="27" fillId="11" borderId="1" xfId="0" applyNumberFormat="1" applyFont="1" applyFill="1" applyBorder="1" applyAlignment="1">
      <alignment horizontal="center" vertical="center"/>
    </xf>
    <xf numFmtId="0" fontId="28" fillId="0" borderId="27" xfId="0" applyFont="1" applyBorder="1"/>
    <xf numFmtId="0" fontId="28" fillId="0" borderId="27" xfId="0" applyFont="1" applyBorder="1" applyAlignment="1">
      <alignment vertical="center"/>
    </xf>
    <xf numFmtId="0" fontId="27" fillId="2" borderId="1" xfId="0" applyFont="1" applyFill="1" applyBorder="1" applyAlignment="1">
      <alignment horizontal="center" vertical="center"/>
    </xf>
    <xf numFmtId="0" fontId="27" fillId="7" borderId="1" xfId="0" applyFont="1" applyFill="1" applyBorder="1" applyAlignment="1">
      <alignment horizontal="left" vertical="center" indent="1"/>
    </xf>
    <xf numFmtId="0" fontId="27" fillId="11" borderId="1" xfId="0" applyFont="1" applyFill="1" applyBorder="1" applyAlignment="1">
      <alignment horizontal="right" vertical="center" indent="1"/>
    </xf>
    <xf numFmtId="0" fontId="25" fillId="3" borderId="1" xfId="0" applyFont="1" applyFill="1" applyBorder="1" applyAlignment="1">
      <alignment horizontal="right" vertical="center" indent="1"/>
    </xf>
    <xf numFmtId="49" fontId="27" fillId="7" borderId="12" xfId="0" applyNumberFormat="1" applyFont="1" applyFill="1" applyBorder="1" applyAlignment="1">
      <alignment horizontal="left" vertical="center" indent="1"/>
    </xf>
    <xf numFmtId="0" fontId="27" fillId="7" borderId="3" xfId="0" applyFont="1" applyFill="1" applyBorder="1" applyAlignment="1">
      <alignment horizontal="right" vertical="center" indent="1"/>
    </xf>
    <xf numFmtId="0" fontId="27" fillId="7" borderId="5" xfId="0" applyFont="1" applyFill="1" applyBorder="1" applyAlignment="1">
      <alignment horizontal="right" vertical="center" indent="1"/>
    </xf>
    <xf numFmtId="0" fontId="27" fillId="7" borderId="18" xfId="0" applyFont="1" applyFill="1" applyBorder="1" applyAlignment="1">
      <alignment vertical="center"/>
    </xf>
    <xf numFmtId="0" fontId="27" fillId="12" borderId="14" xfId="0" applyFont="1" applyFill="1" applyBorder="1" applyAlignment="1">
      <alignment horizontal="right" vertical="center" indent="1"/>
    </xf>
    <xf numFmtId="0" fontId="27" fillId="12" borderId="30" xfId="0" applyFont="1" applyFill="1" applyBorder="1" applyAlignment="1">
      <alignment horizontal="right" vertical="center" indent="1"/>
    </xf>
    <xf numFmtId="0" fontId="0" fillId="0" borderId="1" xfId="0" applyBorder="1" applyAlignment="1">
      <alignment horizontal="left" vertical="center" indent="1"/>
    </xf>
    <xf numFmtId="44" fontId="0" fillId="0" borderId="1" xfId="18" applyFont="1" applyFill="1" applyBorder="1" applyAlignment="1" applyProtection="1">
      <alignment horizontal="center" vertical="center"/>
    </xf>
    <xf numFmtId="44" fontId="0" fillId="0" borderId="3" xfId="18" applyFont="1" applyFill="1" applyBorder="1" applyAlignment="1" applyProtection="1">
      <alignment horizontal="center" vertical="center"/>
    </xf>
    <xf numFmtId="44" fontId="0" fillId="10" borderId="33" xfId="18" applyFont="1" applyFill="1" applyBorder="1" applyAlignment="1" applyProtection="1">
      <alignment vertical="center"/>
      <protection locked="0"/>
    </xf>
    <xf numFmtId="44" fontId="27" fillId="11" borderId="1" xfId="0" applyNumberFormat="1" applyFont="1" applyFill="1" applyBorder="1" applyAlignment="1">
      <alignment horizontal="center" vertical="center"/>
    </xf>
    <xf numFmtId="44" fontId="27" fillId="11" borderId="3" xfId="0" applyNumberFormat="1" applyFont="1" applyFill="1" applyBorder="1" applyAlignment="1">
      <alignment horizontal="center" vertical="center"/>
    </xf>
    <xf numFmtId="44" fontId="27" fillId="11" borderId="3" xfId="0" applyNumberFormat="1" applyFont="1" applyFill="1" applyBorder="1" applyAlignment="1">
      <alignment horizontal="center" vertical="center" wrapText="1"/>
    </xf>
    <xf numFmtId="44" fontId="27" fillId="11" borderId="4" xfId="0" applyNumberFormat="1" applyFont="1" applyFill="1" applyBorder="1" applyAlignment="1">
      <alignment horizontal="center" vertical="center" wrapText="1"/>
    </xf>
    <xf numFmtId="0" fontId="0" fillId="8" borderId="1" xfId="0" applyFill="1" applyBorder="1" applyAlignment="1">
      <alignment horizontal="left" vertical="center" indent="1"/>
    </xf>
    <xf numFmtId="44" fontId="0" fillId="5" borderId="1" xfId="18" applyFont="1" applyFill="1" applyBorder="1" applyAlignment="1" applyProtection="1">
      <alignment horizontal="center" vertical="center"/>
    </xf>
    <xf numFmtId="44" fontId="27" fillId="6" borderId="1" xfId="0" applyNumberFormat="1" applyFont="1" applyFill="1" applyBorder="1" applyAlignment="1">
      <alignment horizontal="center" vertical="center"/>
    </xf>
    <xf numFmtId="49" fontId="27" fillId="6" borderId="34" xfId="0" applyNumberFormat="1" applyFont="1" applyFill="1" applyBorder="1" applyAlignment="1">
      <alignment vertical="center"/>
    </xf>
    <xf numFmtId="49" fontId="27" fillId="6" borderId="0" xfId="0" applyNumberFormat="1" applyFont="1" applyFill="1" applyAlignment="1">
      <alignment vertical="center"/>
    </xf>
    <xf numFmtId="44" fontId="27" fillId="6" borderId="3" xfId="0" applyNumberFormat="1" applyFont="1" applyFill="1" applyBorder="1" applyAlignment="1">
      <alignment horizontal="center" vertical="center"/>
    </xf>
    <xf numFmtId="49" fontId="27" fillId="6" borderId="36" xfId="0" applyNumberFormat="1" applyFont="1" applyFill="1" applyBorder="1" applyAlignment="1">
      <alignment vertical="center"/>
    </xf>
    <xf numFmtId="49" fontId="27" fillId="6" borderId="37" xfId="0" applyNumberFormat="1" applyFont="1" applyFill="1" applyBorder="1" applyAlignment="1">
      <alignment vertical="center"/>
    </xf>
    <xf numFmtId="14" fontId="26" fillId="0" borderId="3" xfId="0" applyNumberFormat="1" applyFont="1" applyBorder="1" applyAlignment="1">
      <alignment horizontal="center" vertical="center" wrapText="1"/>
    </xf>
    <xf numFmtId="0" fontId="25" fillId="0" borderId="1" xfId="0" applyFont="1" applyBorder="1" applyAlignment="1">
      <alignment horizontal="center" vertical="center"/>
    </xf>
    <xf numFmtId="0" fontId="25" fillId="0" borderId="1" xfId="0" applyFont="1" applyBorder="1" applyAlignment="1">
      <alignment horizontal="center" vertical="center" wrapText="1"/>
    </xf>
    <xf numFmtId="164" fontId="25" fillId="5" borderId="1" xfId="0" applyNumberFormat="1" applyFont="1" applyFill="1" applyBorder="1" applyAlignment="1">
      <alignment horizontal="center" vertical="center" wrapText="1"/>
    </xf>
    <xf numFmtId="0" fontId="0" fillId="10" borderId="1" xfId="0" applyFill="1" applyBorder="1" applyAlignment="1" applyProtection="1">
      <alignment horizontal="center" vertical="center"/>
      <protection locked="0"/>
    </xf>
    <xf numFmtId="44" fontId="0" fillId="10" borderId="1" xfId="18" applyFont="1" applyFill="1" applyBorder="1" applyAlignment="1" applyProtection="1">
      <alignment horizontal="left" vertical="center" indent="1"/>
      <protection locked="0"/>
    </xf>
    <xf numFmtId="2" fontId="0" fillId="10" borderId="1" xfId="0" applyNumberFormat="1" applyFill="1" applyBorder="1" applyAlignment="1" applyProtection="1">
      <alignment horizontal="center" vertical="center"/>
      <protection locked="0"/>
    </xf>
    <xf numFmtId="10" fontId="0" fillId="10" borderId="1" xfId="19" applyNumberFormat="1" applyFont="1" applyFill="1" applyBorder="1" applyAlignment="1" applyProtection="1">
      <alignment horizontal="center" vertical="center"/>
      <protection locked="0"/>
    </xf>
    <xf numFmtId="164" fontId="0" fillId="0" borderId="1" xfId="18" applyNumberFormat="1" applyFont="1" applyFill="1" applyBorder="1" applyAlignment="1" applyProtection="1">
      <alignment horizontal="center" vertical="center"/>
    </xf>
    <xf numFmtId="49" fontId="0" fillId="5" borderId="1" xfId="18" applyNumberFormat="1" applyFont="1" applyFill="1" applyBorder="1" applyAlignment="1" applyProtection="1">
      <alignment horizontal="left" vertical="center" indent="1"/>
    </xf>
    <xf numFmtId="0" fontId="0" fillId="10" borderId="1" xfId="0" applyFill="1" applyBorder="1" applyAlignment="1" applyProtection="1">
      <alignment horizontal="left" vertical="center" indent="1"/>
      <protection locked="0"/>
    </xf>
    <xf numFmtId="44" fontId="0" fillId="0" borderId="3" xfId="18" applyFont="1" applyFill="1" applyBorder="1" applyAlignment="1" applyProtection="1">
      <alignment vertical="center"/>
    </xf>
    <xf numFmtId="10" fontId="0" fillId="10" borderId="3" xfId="19" applyNumberFormat="1" applyFont="1" applyFill="1" applyBorder="1" applyAlignment="1" applyProtection="1">
      <alignment horizontal="center" vertical="center"/>
      <protection locked="0"/>
    </xf>
    <xf numFmtId="0" fontId="25" fillId="0" borderId="9" xfId="0" applyFont="1" applyBorder="1" applyAlignment="1">
      <alignment horizontal="center" vertical="center" wrapText="1"/>
    </xf>
    <xf numFmtId="0" fontId="25" fillId="0" borderId="9" xfId="0" applyFont="1" applyBorder="1" applyAlignment="1">
      <alignment horizontal="center" vertical="center"/>
    </xf>
    <xf numFmtId="164" fontId="25" fillId="0" borderId="9" xfId="0" applyNumberFormat="1" applyFont="1" applyBorder="1" applyAlignment="1">
      <alignment horizontal="center" vertical="center" wrapText="1"/>
    </xf>
    <xf numFmtId="164" fontId="25" fillId="0" borderId="9" xfId="0" applyNumberFormat="1" applyFont="1" applyBorder="1" applyAlignment="1">
      <alignment horizontal="center" vertical="center"/>
    </xf>
    <xf numFmtId="2" fontId="0" fillId="10" borderId="1" xfId="0" applyNumberFormat="1" applyFill="1" applyBorder="1" applyAlignment="1" applyProtection="1">
      <alignment horizontal="center"/>
      <protection locked="0"/>
    </xf>
    <xf numFmtId="44" fontId="0" fillId="10" borderId="1" xfId="18" applyFont="1" applyFill="1" applyBorder="1" applyAlignment="1" applyProtection="1">
      <alignment horizontal="right" indent="1"/>
      <protection locked="0"/>
    </xf>
    <xf numFmtId="1" fontId="0" fillId="10" borderId="1" xfId="0" applyNumberFormat="1" applyFill="1" applyBorder="1" applyAlignment="1" applyProtection="1">
      <alignment horizontal="center"/>
      <protection locked="0"/>
    </xf>
    <xf numFmtId="1" fontId="0" fillId="10" borderId="1" xfId="19" applyNumberFormat="1" applyFont="1" applyFill="1" applyBorder="1" applyAlignment="1" applyProtection="1">
      <alignment horizontal="center"/>
      <protection locked="0"/>
    </xf>
    <xf numFmtId="1" fontId="0" fillId="10" borderId="1" xfId="18" applyNumberFormat="1" applyFont="1" applyFill="1" applyBorder="1" applyAlignment="1" applyProtection="1">
      <alignment horizontal="center"/>
      <protection locked="0"/>
    </xf>
    <xf numFmtId="44" fontId="0" fillId="0" borderId="1" xfId="18" applyFont="1" applyFill="1" applyBorder="1" applyAlignment="1" applyProtection="1">
      <alignment horizontal="right"/>
    </xf>
    <xf numFmtId="0" fontId="25" fillId="0" borderId="6" xfId="0" applyFont="1" applyBorder="1" applyAlignment="1">
      <alignment horizontal="center" vertical="center"/>
    </xf>
    <xf numFmtId="44" fontId="0" fillId="10" borderId="1" xfId="18" applyFont="1" applyFill="1" applyBorder="1" applyAlignment="1" applyProtection="1">
      <alignment horizontal="center" vertical="center"/>
      <protection locked="0"/>
    </xf>
    <xf numFmtId="1" fontId="0" fillId="10" borderId="1" xfId="18" applyNumberFormat="1" applyFont="1" applyFill="1" applyBorder="1" applyAlignment="1" applyProtection="1">
      <alignment horizontal="center" vertical="center"/>
      <protection locked="0"/>
    </xf>
    <xf numFmtId="44" fontId="26" fillId="10" borderId="1" xfId="18" applyFont="1" applyFill="1" applyBorder="1" applyAlignment="1" applyProtection="1">
      <alignment vertical="center" wrapText="1"/>
      <protection locked="0"/>
    </xf>
    <xf numFmtId="164" fontId="0" fillId="0" borderId="8" xfId="0" applyNumberFormat="1" applyBorder="1" applyAlignment="1">
      <alignment horizontal="center" vertical="center"/>
    </xf>
    <xf numFmtId="164" fontId="25" fillId="0" borderId="3" xfId="0" applyNumberFormat="1" applyFont="1" applyBorder="1" applyAlignment="1">
      <alignment horizontal="center" vertical="center"/>
    </xf>
    <xf numFmtId="14" fontId="26" fillId="10" borderId="3" xfId="0" applyNumberFormat="1" applyFont="1" applyFill="1" applyBorder="1" applyAlignment="1" applyProtection="1">
      <alignment horizontal="left" vertical="center" wrapText="1" indent="1"/>
      <protection locked="0"/>
    </xf>
    <xf numFmtId="1" fontId="0" fillId="10" borderId="3" xfId="18" applyNumberFormat="1" applyFont="1" applyFill="1" applyBorder="1" applyAlignment="1" applyProtection="1">
      <alignment horizontal="center" vertical="center"/>
      <protection locked="0"/>
    </xf>
    <xf numFmtId="44" fontId="26" fillId="10" borderId="3" xfId="18" applyFont="1" applyFill="1" applyBorder="1" applyAlignment="1" applyProtection="1">
      <alignment vertical="center" wrapText="1"/>
      <protection locked="0"/>
    </xf>
    <xf numFmtId="165" fontId="0" fillId="10" borderId="1" xfId="19" applyNumberFormat="1" applyFont="1" applyFill="1" applyBorder="1" applyAlignment="1" applyProtection="1">
      <alignment horizontal="center" vertical="center"/>
      <protection locked="0"/>
    </xf>
    <xf numFmtId="0" fontId="26" fillId="10" borderId="1" xfId="0" applyFont="1" applyFill="1" applyBorder="1" applyAlignment="1" applyProtection="1">
      <alignment horizontal="left" vertical="center" indent="1"/>
      <protection locked="0"/>
    </xf>
    <xf numFmtId="49" fontId="0" fillId="10" borderId="3" xfId="0" applyNumberFormat="1" applyFill="1" applyBorder="1" applyAlignment="1" applyProtection="1">
      <alignment horizontal="center" vertical="center"/>
      <protection locked="0"/>
    </xf>
    <xf numFmtId="49" fontId="0" fillId="10" borderId="3" xfId="0" applyNumberFormat="1" applyFill="1" applyBorder="1" applyAlignment="1" applyProtection="1">
      <alignment horizontal="center" vertical="center" wrapText="1"/>
      <protection locked="0"/>
    </xf>
    <xf numFmtId="44" fontId="0" fillId="5" borderId="1" xfId="0" applyNumberFormat="1" applyFill="1" applyBorder="1" applyAlignment="1">
      <alignment horizontal="center" vertical="center"/>
    </xf>
    <xf numFmtId="0" fontId="25" fillId="0" borderId="5" xfId="0" applyFont="1" applyBorder="1" applyAlignment="1">
      <alignment horizontal="right" vertical="center" indent="1"/>
    </xf>
    <xf numFmtId="44" fontId="27" fillId="0" borderId="5" xfId="0" applyNumberFormat="1" applyFont="1" applyBorder="1" applyAlignment="1">
      <alignment horizontal="center" vertical="center"/>
    </xf>
    <xf numFmtId="164" fontId="27" fillId="0" borderId="0" xfId="0" applyNumberFormat="1" applyFont="1" applyAlignment="1">
      <alignment horizontal="center" vertical="center"/>
    </xf>
    <xf numFmtId="44" fontId="27" fillId="0" borderId="0" xfId="0" applyNumberFormat="1" applyFont="1" applyAlignment="1">
      <alignment horizontal="center" vertical="center"/>
    </xf>
    <xf numFmtId="0" fontId="30" fillId="0" borderId="0" xfId="0" applyFont="1" applyAlignment="1">
      <alignment vertical="center"/>
    </xf>
    <xf numFmtId="44" fontId="30" fillId="0" borderId="0" xfId="0" applyNumberFormat="1" applyFont="1" applyAlignment="1">
      <alignment vertical="center"/>
    </xf>
    <xf numFmtId="44" fontId="30" fillId="0" borderId="35" xfId="0" applyNumberFormat="1" applyFont="1" applyBorder="1" applyAlignment="1">
      <alignment vertical="center"/>
    </xf>
    <xf numFmtId="14" fontId="31" fillId="0" borderId="3" xfId="0" applyNumberFormat="1" applyFont="1" applyBorder="1" applyAlignment="1">
      <alignment vertical="center"/>
    </xf>
    <xf numFmtId="0" fontId="32" fillId="0" borderId="0" xfId="0" applyFont="1" applyAlignment="1">
      <alignment vertical="center"/>
    </xf>
    <xf numFmtId="1" fontId="26" fillId="10" borderId="3" xfId="18" applyNumberFormat="1" applyFont="1" applyFill="1" applyBorder="1" applyAlignment="1" applyProtection="1">
      <alignment horizontal="center" vertical="center" wrapText="1"/>
      <protection locked="0"/>
    </xf>
    <xf numFmtId="14" fontId="24" fillId="0" borderId="3" xfId="0" applyNumberFormat="1" applyFont="1" applyBorder="1" applyAlignment="1">
      <alignment horizontal="center" vertical="center" wrapText="1"/>
    </xf>
    <xf numFmtId="0" fontId="0" fillId="10" borderId="3" xfId="0" applyFill="1" applyBorder="1" applyAlignment="1" applyProtection="1">
      <alignment horizontal="left" vertical="center" wrapText="1" indent="1"/>
      <protection locked="0"/>
    </xf>
    <xf numFmtId="0" fontId="25" fillId="0" borderId="3" xfId="0" applyFont="1" applyBorder="1" applyAlignment="1">
      <alignment horizontal="center" vertical="center"/>
    </xf>
    <xf numFmtId="14" fontId="24" fillId="0" borderId="6" xfId="0" applyNumberFormat="1" applyFont="1" applyBorder="1" applyAlignment="1">
      <alignment horizontal="center" vertical="center" wrapText="1"/>
    </xf>
    <xf numFmtId="49" fontId="26" fillId="10" borderId="3" xfId="18" applyNumberFormat="1" applyFont="1" applyFill="1" applyBorder="1" applyAlignment="1" applyProtection="1">
      <alignment horizontal="left" vertical="center" wrapText="1" indent="1"/>
      <protection locked="0"/>
    </xf>
    <xf numFmtId="49" fontId="13" fillId="10" borderId="4" xfId="18" applyNumberFormat="1" applyFont="1" applyFill="1" applyBorder="1" applyAlignment="1" applyProtection="1">
      <alignment horizontal="left" vertical="center" wrapText="1" indent="1"/>
      <protection locked="0"/>
    </xf>
    <xf numFmtId="49" fontId="13" fillId="10" borderId="8" xfId="18" applyNumberFormat="1" applyFont="1" applyFill="1" applyBorder="1" applyAlignment="1" applyProtection="1">
      <alignment horizontal="left" vertical="center" wrapText="1" indent="1"/>
      <protection locked="0"/>
    </xf>
    <xf numFmtId="0" fontId="20" fillId="0" borderId="39" xfId="0" applyFont="1" applyBorder="1"/>
    <xf numFmtId="14" fontId="31" fillId="0" borderId="1" xfId="0" applyNumberFormat="1" applyFont="1" applyBorder="1" applyAlignment="1">
      <alignment vertical="center"/>
    </xf>
    <xf numFmtId="164" fontId="27" fillId="9" borderId="10" xfId="0" applyNumberFormat="1" applyFont="1" applyFill="1" applyBorder="1" applyAlignment="1">
      <alignment horizontal="center" vertical="center"/>
    </xf>
    <xf numFmtId="44" fontId="0" fillId="0" borderId="42" xfId="18" applyFont="1" applyFill="1" applyBorder="1" applyAlignment="1" applyProtection="1">
      <alignment horizontal="right"/>
    </xf>
    <xf numFmtId="2" fontId="0" fillId="10" borderId="48" xfId="0" applyNumberFormat="1" applyFill="1" applyBorder="1" applyAlignment="1" applyProtection="1">
      <alignment horizontal="center"/>
      <protection locked="0"/>
    </xf>
    <xf numFmtId="44" fontId="0" fillId="10" borderId="48" xfId="18" applyFont="1" applyFill="1" applyBorder="1" applyAlignment="1" applyProtection="1">
      <alignment horizontal="right" indent="1"/>
      <protection locked="0"/>
    </xf>
    <xf numFmtId="1" fontId="0" fillId="10" borderId="48" xfId="0" applyNumberFormat="1" applyFill="1" applyBorder="1" applyAlignment="1" applyProtection="1">
      <alignment horizontal="center"/>
      <protection locked="0"/>
    </xf>
    <xf numFmtId="1" fontId="0" fillId="10" borderId="48" xfId="19" applyNumberFormat="1" applyFont="1" applyFill="1" applyBorder="1" applyAlignment="1" applyProtection="1">
      <alignment horizontal="center"/>
      <protection locked="0"/>
    </xf>
    <xf numFmtId="1" fontId="0" fillId="10" borderId="48" xfId="18" applyNumberFormat="1" applyFont="1" applyFill="1" applyBorder="1" applyAlignment="1" applyProtection="1">
      <alignment horizontal="center"/>
      <protection locked="0"/>
    </xf>
    <xf numFmtId="44" fontId="0" fillId="0" borderId="48" xfId="18" applyFont="1" applyFill="1" applyBorder="1" applyAlignment="1" applyProtection="1">
      <alignment horizontal="right"/>
    </xf>
    <xf numFmtId="2" fontId="0" fillId="10" borderId="52" xfId="0" applyNumberFormat="1" applyFill="1" applyBorder="1" applyAlignment="1" applyProtection="1">
      <alignment horizontal="center"/>
      <protection locked="0"/>
    </xf>
    <xf numFmtId="44" fontId="0" fillId="10" borderId="52" xfId="18" applyFont="1" applyFill="1" applyBorder="1" applyAlignment="1" applyProtection="1">
      <alignment horizontal="right" indent="1"/>
      <protection locked="0"/>
    </xf>
    <xf numFmtId="1" fontId="0" fillId="10" borderId="52" xfId="0" applyNumberFormat="1" applyFill="1" applyBorder="1" applyAlignment="1" applyProtection="1">
      <alignment horizontal="center"/>
      <protection locked="0"/>
    </xf>
    <xf numFmtId="1" fontId="0" fillId="10" borderId="52" xfId="19" applyNumberFormat="1" applyFont="1" applyFill="1" applyBorder="1" applyAlignment="1" applyProtection="1">
      <alignment horizontal="center"/>
      <protection locked="0"/>
    </xf>
    <xf numFmtId="1" fontId="0" fillId="10" borderId="52" xfId="18" applyNumberFormat="1" applyFont="1" applyFill="1" applyBorder="1" applyAlignment="1" applyProtection="1">
      <alignment horizontal="center"/>
      <protection locked="0"/>
    </xf>
    <xf numFmtId="44" fontId="0" fillId="0" borderId="52" xfId="18" applyFont="1" applyFill="1" applyBorder="1" applyAlignment="1" applyProtection="1">
      <alignment horizontal="right"/>
    </xf>
    <xf numFmtId="49" fontId="36" fillId="5" borderId="1" xfId="18" applyNumberFormat="1" applyFont="1" applyFill="1" applyBorder="1" applyAlignment="1" applyProtection="1">
      <alignment horizontal="left" vertical="center" wrapText="1" indent="1"/>
    </xf>
    <xf numFmtId="0" fontId="36" fillId="0" borderId="19" xfId="0" applyFont="1" applyBorder="1" applyAlignment="1">
      <alignment wrapText="1"/>
    </xf>
    <xf numFmtId="0" fontId="40" fillId="0" borderId="0" xfId="0" applyFont="1"/>
    <xf numFmtId="0" fontId="21" fillId="0" borderId="19" xfId="0" applyFont="1" applyBorder="1" applyAlignment="1">
      <alignment horizontal="left" vertical="center" wrapText="1" indent="1"/>
    </xf>
    <xf numFmtId="0" fontId="19" fillId="0" borderId="19" xfId="0" applyFont="1" applyBorder="1" applyAlignment="1">
      <alignment horizontal="left" vertical="center" wrapText="1"/>
    </xf>
    <xf numFmtId="9" fontId="26" fillId="0" borderId="1" xfId="19" applyFont="1" applyFill="1" applyBorder="1" applyAlignment="1" applyProtection="1">
      <alignment horizontal="center" vertical="center"/>
      <protection locked="0"/>
    </xf>
    <xf numFmtId="0" fontId="26" fillId="0" borderId="0" xfId="0" applyFont="1"/>
    <xf numFmtId="0" fontId="26" fillId="0" borderId="0" xfId="0" applyFont="1" applyAlignment="1">
      <alignment vertical="center"/>
    </xf>
    <xf numFmtId="0" fontId="41" fillId="0" borderId="0" xfId="0" applyFont="1"/>
    <xf numFmtId="0" fontId="41" fillId="0" borderId="0" xfId="0" applyFont="1" applyAlignment="1">
      <alignment wrapText="1"/>
    </xf>
    <xf numFmtId="14" fontId="24" fillId="0" borderId="8" xfId="0" applyNumberFormat="1" applyFont="1" applyBorder="1" applyAlignment="1">
      <alignment horizontal="center" vertical="center" wrapText="1"/>
    </xf>
    <xf numFmtId="0" fontId="38" fillId="0" borderId="0" xfId="0" applyFont="1" applyAlignment="1">
      <alignment horizontal="right" vertical="center" wrapText="1"/>
    </xf>
    <xf numFmtId="0" fontId="27" fillId="11" borderId="19" xfId="0" applyFont="1" applyFill="1" applyBorder="1" applyAlignment="1">
      <alignment vertical="center"/>
    </xf>
    <xf numFmtId="0" fontId="9" fillId="11" borderId="0" xfId="0" applyFont="1" applyFill="1" applyAlignment="1">
      <alignment vertical="center"/>
    </xf>
    <xf numFmtId="164" fontId="0" fillId="10" borderId="1" xfId="18" applyNumberFormat="1" applyFont="1" applyFill="1" applyBorder="1" applyAlignment="1" applyProtection="1">
      <alignment horizontal="center" vertical="center"/>
      <protection locked="0"/>
    </xf>
    <xf numFmtId="0" fontId="19" fillId="0" borderId="0" xfId="0" applyFont="1" applyAlignment="1">
      <alignment horizontal="left" vertical="center" wrapText="1"/>
    </xf>
    <xf numFmtId="0" fontId="25" fillId="0" borderId="7" xfId="0" applyFont="1" applyBorder="1" applyAlignment="1">
      <alignment horizontal="center" vertical="center" wrapText="1"/>
    </xf>
    <xf numFmtId="14" fontId="31" fillId="0" borderId="5" xfId="0" applyNumberFormat="1" applyFont="1" applyBorder="1" applyAlignment="1">
      <alignment vertical="center"/>
    </xf>
    <xf numFmtId="1" fontId="30" fillId="0" borderId="0" xfId="0" applyNumberFormat="1" applyFont="1" applyAlignment="1">
      <alignment horizontal="center" vertical="center"/>
    </xf>
    <xf numFmtId="1" fontId="0" fillId="0" borderId="0" xfId="0" applyNumberFormat="1" applyAlignment="1">
      <alignment horizontal="center"/>
    </xf>
    <xf numFmtId="0" fontId="32" fillId="0" borderId="0" xfId="0" applyFont="1" applyAlignment="1">
      <alignment horizontal="left" vertical="center" wrapText="1" indent="1"/>
    </xf>
    <xf numFmtId="0" fontId="30" fillId="0" borderId="0" xfId="0" applyFont="1" applyAlignment="1">
      <alignment horizontal="left" vertical="center" wrapText="1" indent="1"/>
    </xf>
    <xf numFmtId="0" fontId="0" fillId="10" borderId="1" xfId="0" applyFill="1" applyBorder="1" applyAlignment="1">
      <alignment horizontal="left" vertical="center" wrapText="1" indent="1"/>
    </xf>
    <xf numFmtId="0" fontId="0" fillId="0" borderId="0" xfId="0" applyAlignment="1">
      <alignment horizontal="left" wrapText="1" indent="1"/>
    </xf>
    <xf numFmtId="0" fontId="0" fillId="10" borderId="63" xfId="0" applyFill="1" applyBorder="1" applyAlignment="1">
      <alignment horizontal="left" vertical="center" wrapText="1" indent="1"/>
    </xf>
    <xf numFmtId="2" fontId="0" fillId="10" borderId="64" xfId="0" applyNumberFormat="1" applyFill="1" applyBorder="1" applyAlignment="1">
      <alignment horizontal="left" vertical="center" wrapText="1" indent="1"/>
    </xf>
    <xf numFmtId="2" fontId="0" fillId="10" borderId="66" xfId="0" applyNumberFormat="1" applyFill="1" applyBorder="1" applyAlignment="1">
      <alignment horizontal="left" vertical="center" wrapText="1" indent="1"/>
    </xf>
    <xf numFmtId="0" fontId="0" fillId="10" borderId="69" xfId="0" applyFill="1" applyBorder="1" applyAlignment="1">
      <alignment horizontal="left" vertical="center" wrapText="1" indent="1"/>
    </xf>
    <xf numFmtId="2" fontId="0" fillId="10" borderId="70" xfId="0" applyNumberFormat="1" applyFill="1" applyBorder="1" applyAlignment="1">
      <alignment horizontal="left" vertical="center" wrapText="1" indent="1"/>
    </xf>
    <xf numFmtId="0" fontId="25" fillId="0" borderId="9" xfId="0" applyFont="1" applyBorder="1" applyAlignment="1">
      <alignment horizontal="left" vertical="center" wrapText="1" indent="1"/>
    </xf>
    <xf numFmtId="1" fontId="25" fillId="0" borderId="9" xfId="0" applyNumberFormat="1" applyFont="1" applyBorder="1" applyAlignment="1">
      <alignment horizontal="center" vertical="center" wrapText="1"/>
    </xf>
    <xf numFmtId="44" fontId="0" fillId="10" borderId="1" xfId="18" applyFont="1" applyFill="1" applyBorder="1" applyAlignment="1" applyProtection="1">
      <alignment horizontal="left" vertical="center" wrapText="1" indent="1"/>
      <protection locked="0"/>
    </xf>
    <xf numFmtId="0" fontId="26" fillId="10" borderId="63" xfId="0" applyFont="1" applyFill="1" applyBorder="1" applyAlignment="1">
      <alignment horizontal="left" vertical="center" wrapText="1" indent="1"/>
    </xf>
    <xf numFmtId="0" fontId="26" fillId="10" borderId="1" xfId="0" applyFont="1" applyFill="1" applyBorder="1" applyAlignment="1">
      <alignment horizontal="left" vertical="center" wrapText="1" indent="1"/>
    </xf>
    <xf numFmtId="0" fontId="26" fillId="10" borderId="69" xfId="0" applyFont="1" applyFill="1" applyBorder="1" applyAlignment="1">
      <alignment horizontal="left" vertical="center" wrapText="1" indent="1"/>
    </xf>
    <xf numFmtId="0" fontId="15" fillId="0" borderId="0" xfId="24"/>
    <xf numFmtId="0" fontId="20" fillId="0" borderId="0" xfId="24" applyFont="1"/>
    <xf numFmtId="0" fontId="26" fillId="0" borderId="0" xfId="24" applyFont="1" applyAlignment="1">
      <alignment vertical="center"/>
    </xf>
    <xf numFmtId="0" fontId="26" fillId="0" borderId="0" xfId="24" applyFont="1"/>
    <xf numFmtId="0" fontId="41" fillId="0" borderId="0" xfId="24" applyFont="1"/>
    <xf numFmtId="164" fontId="27" fillId="11" borderId="1" xfId="24" applyNumberFormat="1" applyFont="1" applyFill="1" applyBorder="1" applyAlignment="1">
      <alignment horizontal="center" vertical="center"/>
    </xf>
    <xf numFmtId="0" fontId="15" fillId="0" borderId="0" xfId="24" applyAlignment="1">
      <alignment vertical="center"/>
    </xf>
    <xf numFmtId="164" fontId="27" fillId="9" borderId="1" xfId="24" applyNumberFormat="1" applyFont="1" applyFill="1" applyBorder="1" applyAlignment="1">
      <alignment horizontal="center" vertical="center"/>
    </xf>
    <xf numFmtId="0" fontId="20" fillId="0" borderId="0" xfId="24" applyFont="1" applyAlignment="1">
      <alignment horizontal="center" vertical="center"/>
    </xf>
    <xf numFmtId="49" fontId="0" fillId="5" borderId="1" xfId="25" applyNumberFormat="1" applyFont="1" applyFill="1" applyBorder="1" applyAlignment="1" applyProtection="1">
      <alignment horizontal="left" vertical="center" indent="1"/>
    </xf>
    <xf numFmtId="44" fontId="15" fillId="5" borderId="1" xfId="24" applyNumberFormat="1" applyFill="1" applyBorder="1" applyAlignment="1">
      <alignment horizontal="center" vertical="center"/>
    </xf>
    <xf numFmtId="44" fontId="0" fillId="5" borderId="1" xfId="25" applyFont="1" applyFill="1" applyBorder="1" applyAlignment="1" applyProtection="1">
      <alignment horizontal="center" vertical="center"/>
    </xf>
    <xf numFmtId="164" fontId="0" fillId="0" borderId="1" xfId="25" applyNumberFormat="1" applyFont="1" applyFill="1" applyBorder="1" applyAlignment="1" applyProtection="1">
      <alignment horizontal="center" vertical="center"/>
    </xf>
    <xf numFmtId="164" fontId="0" fillId="10" borderId="1" xfId="25" applyNumberFormat="1" applyFont="1" applyFill="1" applyBorder="1" applyAlignment="1" applyProtection="1">
      <alignment horizontal="center" vertical="center"/>
      <protection locked="0"/>
    </xf>
    <xf numFmtId="164" fontId="15" fillId="0" borderId="1" xfId="24" applyNumberFormat="1" applyBorder="1" applyAlignment="1">
      <alignment horizontal="center" vertical="center"/>
    </xf>
    <xf numFmtId="164" fontId="26" fillId="10" borderId="1" xfId="24" applyNumberFormat="1" applyFont="1" applyFill="1" applyBorder="1" applyAlignment="1" applyProtection="1">
      <alignment horizontal="center" vertical="center"/>
      <protection locked="0"/>
    </xf>
    <xf numFmtId="9" fontId="26" fillId="0" borderId="1" xfId="26" applyFont="1" applyFill="1" applyBorder="1" applyAlignment="1" applyProtection="1">
      <alignment horizontal="center" vertical="center"/>
      <protection locked="0"/>
    </xf>
    <xf numFmtId="44" fontId="26" fillId="0" borderId="1" xfId="25" applyFont="1" applyFill="1" applyBorder="1" applyAlignment="1" applyProtection="1">
      <alignment horizontal="center" vertical="center"/>
      <protection locked="0"/>
    </xf>
    <xf numFmtId="14" fontId="26" fillId="10" borderId="1" xfId="24" applyNumberFormat="1" applyFont="1" applyFill="1" applyBorder="1" applyAlignment="1" applyProtection="1">
      <alignment horizontal="left" vertical="center" wrapText="1" indent="1"/>
      <protection locked="0"/>
    </xf>
    <xf numFmtId="0" fontId="26" fillId="0" borderId="3" xfId="24" applyFont="1" applyBorder="1" applyAlignment="1">
      <alignment horizontal="left" vertical="center" wrapText="1" indent="1"/>
    </xf>
    <xf numFmtId="164" fontId="25" fillId="5" borderId="1" xfId="24" applyNumberFormat="1" applyFont="1" applyFill="1" applyBorder="1" applyAlignment="1">
      <alignment horizontal="center" vertical="center" wrapText="1"/>
    </xf>
    <xf numFmtId="164" fontId="25" fillId="0" borderId="1" xfId="24" applyNumberFormat="1" applyFont="1" applyBorder="1" applyAlignment="1">
      <alignment horizontal="center" vertical="center" wrapText="1"/>
    </xf>
    <xf numFmtId="14" fontId="24" fillId="0" borderId="8" xfId="24" applyNumberFormat="1" applyFont="1" applyBorder="1" applyAlignment="1">
      <alignment horizontal="center" vertical="center" wrapText="1"/>
    </xf>
    <xf numFmtId="14" fontId="24" fillId="0" borderId="1" xfId="24" applyNumberFormat="1" applyFont="1" applyBorder="1" applyAlignment="1">
      <alignment horizontal="center" vertical="center" wrapText="1"/>
    </xf>
    <xf numFmtId="14" fontId="24" fillId="0" borderId="3" xfId="24" applyNumberFormat="1" applyFont="1" applyBorder="1" applyAlignment="1">
      <alignment horizontal="center" vertical="center" wrapText="1"/>
    </xf>
    <xf numFmtId="0" fontId="20" fillId="0" borderId="39" xfId="24" applyFont="1" applyBorder="1"/>
    <xf numFmtId="14" fontId="24" fillId="0" borderId="3" xfId="24" applyNumberFormat="1" applyFont="1" applyBorder="1" applyAlignment="1">
      <alignment vertical="center"/>
    </xf>
    <xf numFmtId="49" fontId="27" fillId="7" borderId="12" xfId="24" applyNumberFormat="1" applyFont="1" applyFill="1" applyBorder="1" applyAlignment="1">
      <alignment horizontal="left" vertical="center" indent="1"/>
    </xf>
    <xf numFmtId="0" fontId="27" fillId="7" borderId="18" xfId="24" applyFont="1" applyFill="1" applyBorder="1" applyAlignment="1">
      <alignment vertical="center"/>
    </xf>
    <xf numFmtId="0" fontId="27" fillId="7" borderId="5" xfId="24" applyFont="1" applyFill="1" applyBorder="1" applyAlignment="1">
      <alignment horizontal="right" vertical="center" indent="1"/>
    </xf>
    <xf numFmtId="0" fontId="27" fillId="7" borderId="3" xfId="24" applyFont="1" applyFill="1" applyBorder="1" applyAlignment="1">
      <alignment horizontal="right" vertical="center" indent="1"/>
    </xf>
    <xf numFmtId="164" fontId="20" fillId="0" borderId="0" xfId="24" applyNumberFormat="1" applyFont="1"/>
    <xf numFmtId="1" fontId="0" fillId="10" borderId="1" xfId="25" applyNumberFormat="1" applyFont="1" applyFill="1" applyBorder="1" applyAlignment="1" applyProtection="1">
      <alignment horizontal="center" vertical="center"/>
      <protection locked="0"/>
    </xf>
    <xf numFmtId="44" fontId="0" fillId="10" borderId="1" xfId="25" applyFont="1" applyFill="1" applyBorder="1" applyAlignment="1" applyProtection="1">
      <alignment horizontal="center" vertical="center"/>
      <protection locked="0"/>
    </xf>
    <xf numFmtId="49" fontId="15" fillId="10" borderId="3" xfId="24" applyNumberFormat="1" applyFill="1" applyBorder="1" applyAlignment="1" applyProtection="1">
      <alignment horizontal="center" vertical="center"/>
      <protection locked="0"/>
    </xf>
    <xf numFmtId="1" fontId="26" fillId="10" borderId="3" xfId="25" applyNumberFormat="1" applyFont="1" applyFill="1" applyBorder="1" applyAlignment="1" applyProtection="1">
      <alignment horizontal="center" vertical="center" wrapText="1"/>
      <protection locked="0"/>
    </xf>
    <xf numFmtId="49" fontId="13" fillId="10" borderId="8" xfId="25" applyNumberFormat="1" applyFont="1" applyFill="1" applyBorder="1" applyAlignment="1" applyProtection="1">
      <alignment horizontal="left" vertical="center" wrapText="1" indent="1"/>
      <protection locked="0"/>
    </xf>
    <xf numFmtId="49" fontId="13" fillId="10" borderId="4" xfId="25" applyNumberFormat="1" applyFont="1" applyFill="1" applyBorder="1" applyAlignment="1" applyProtection="1">
      <alignment horizontal="left" vertical="center" wrapText="1" indent="1"/>
      <protection locked="0"/>
    </xf>
    <xf numFmtId="49" fontId="26" fillId="10" borderId="3" xfId="25" applyNumberFormat="1" applyFont="1" applyFill="1" applyBorder="1" applyAlignment="1" applyProtection="1">
      <alignment horizontal="left" vertical="center" wrapText="1" indent="1"/>
      <protection locked="0"/>
    </xf>
    <xf numFmtId="14" fontId="26" fillId="10" borderId="3" xfId="24" applyNumberFormat="1" applyFont="1" applyFill="1" applyBorder="1" applyAlignment="1" applyProtection="1">
      <alignment horizontal="left" vertical="center" wrapText="1" indent="1"/>
      <protection locked="0"/>
    </xf>
    <xf numFmtId="49" fontId="15" fillId="10" borderId="3" xfId="24" applyNumberFormat="1" applyFill="1" applyBorder="1" applyAlignment="1" applyProtection="1">
      <alignment horizontal="center" vertical="center" wrapText="1"/>
      <protection locked="0"/>
    </xf>
    <xf numFmtId="1" fontId="26" fillId="10" borderId="3" xfId="24" applyNumberFormat="1" applyFont="1" applyFill="1" applyBorder="1" applyAlignment="1" applyProtection="1">
      <alignment horizontal="left" vertical="center" wrapText="1" indent="1"/>
      <protection locked="0"/>
    </xf>
    <xf numFmtId="0" fontId="3" fillId="0" borderId="0" xfId="27" applyAlignment="1">
      <alignment wrapText="1"/>
    </xf>
    <xf numFmtId="1" fontId="0" fillId="10" borderId="1" xfId="25" applyNumberFormat="1" applyFont="1" applyFill="1" applyBorder="1" applyAlignment="1" applyProtection="1">
      <alignment horizontal="center" vertical="center"/>
    </xf>
    <xf numFmtId="44" fontId="0" fillId="10" borderId="1" xfId="25" applyFont="1" applyFill="1" applyBorder="1" applyAlignment="1" applyProtection="1">
      <alignment horizontal="center" vertical="center"/>
    </xf>
    <xf numFmtId="49" fontId="3" fillId="10" borderId="3" xfId="27" applyNumberFormat="1" applyFill="1" applyBorder="1" applyAlignment="1">
      <alignment horizontal="center" vertical="center" wrapText="1"/>
    </xf>
    <xf numFmtId="1" fontId="26" fillId="10" borderId="3" xfId="25" applyNumberFormat="1" applyFont="1" applyFill="1" applyBorder="1" applyAlignment="1" applyProtection="1">
      <alignment horizontal="center" vertical="center" wrapText="1"/>
    </xf>
    <xf numFmtId="14" fontId="26" fillId="10" borderId="3" xfId="27" applyNumberFormat="1" applyFont="1" applyFill="1" applyBorder="1" applyAlignment="1">
      <alignment horizontal="left" vertical="center" wrapText="1" indent="1"/>
    </xf>
    <xf numFmtId="49" fontId="3" fillId="10" borderId="3" xfId="27" applyNumberFormat="1" applyFill="1" applyBorder="1" applyAlignment="1">
      <alignment horizontal="center" vertical="center"/>
    </xf>
    <xf numFmtId="0" fontId="25" fillId="0" borderId="1" xfId="24" applyFont="1" applyBorder="1" applyAlignment="1">
      <alignment horizontal="center" vertical="center" wrapText="1"/>
    </xf>
    <xf numFmtId="0" fontId="25" fillId="0" borderId="3" xfId="24" applyFont="1" applyBorder="1" applyAlignment="1">
      <alignment horizontal="center" vertical="center"/>
    </xf>
    <xf numFmtId="14" fontId="31" fillId="0" borderId="3" xfId="24" applyNumberFormat="1" applyFont="1" applyBorder="1" applyAlignment="1">
      <alignment vertical="center"/>
    </xf>
    <xf numFmtId="0" fontId="19" fillId="0" borderId="0" xfId="24" applyFont="1" applyAlignment="1">
      <alignment horizontal="center" vertical="center" wrapText="1"/>
    </xf>
    <xf numFmtId="49" fontId="36" fillId="5" borderId="1" xfId="25" applyNumberFormat="1" applyFont="1" applyFill="1" applyBorder="1" applyAlignment="1" applyProtection="1">
      <alignment horizontal="left" vertical="center" wrapText="1" indent="1"/>
    </xf>
    <xf numFmtId="165" fontId="0" fillId="10" borderId="1" xfId="26" applyNumberFormat="1" applyFont="1" applyFill="1" applyBorder="1" applyAlignment="1" applyProtection="1">
      <alignment horizontal="center" vertical="center"/>
      <protection locked="0"/>
    </xf>
    <xf numFmtId="2" fontId="15" fillId="10" borderId="1" xfId="24" applyNumberFormat="1" applyFill="1" applyBorder="1" applyAlignment="1" applyProtection="1">
      <alignment horizontal="center" vertical="center"/>
      <protection locked="0"/>
    </xf>
    <xf numFmtId="0" fontId="15" fillId="10" borderId="1" xfId="24" applyFill="1" applyBorder="1" applyAlignment="1" applyProtection="1">
      <alignment horizontal="left" vertical="center" indent="1"/>
      <protection locked="0"/>
    </xf>
    <xf numFmtId="0" fontId="26" fillId="10" borderId="1" xfId="24" applyFont="1" applyFill="1" applyBorder="1" applyAlignment="1" applyProtection="1">
      <alignment horizontal="left" vertical="center" indent="1"/>
      <protection locked="0"/>
    </xf>
    <xf numFmtId="0" fontId="19" fillId="0" borderId="0" xfId="24" applyFont="1" applyAlignment="1">
      <alignment horizontal="left" vertical="center" wrapText="1"/>
    </xf>
    <xf numFmtId="0" fontId="15" fillId="14" borderId="10" xfId="24" applyFill="1" applyBorder="1" applyAlignment="1" applyProtection="1">
      <alignment horizontal="left" vertical="center" indent="1"/>
      <protection locked="0"/>
    </xf>
    <xf numFmtId="0" fontId="15" fillId="14" borderId="13" xfId="24" applyFill="1" applyBorder="1" applyAlignment="1" applyProtection="1">
      <alignment horizontal="left" vertical="center" indent="1"/>
      <protection locked="0"/>
    </xf>
    <xf numFmtId="0" fontId="15" fillId="14" borderId="9" xfId="24" applyFill="1" applyBorder="1" applyAlignment="1" applyProtection="1">
      <alignment horizontal="left" vertical="center" indent="1"/>
      <protection locked="0"/>
    </xf>
    <xf numFmtId="165" fontId="0" fillId="10" borderId="1" xfId="26" applyNumberFormat="1" applyFont="1" applyFill="1" applyBorder="1" applyAlignment="1" applyProtection="1">
      <alignment horizontal="center" vertical="center"/>
    </xf>
    <xf numFmtId="2" fontId="3" fillId="10" borderId="1" xfId="27" applyNumberFormat="1" applyFill="1" applyBorder="1" applyAlignment="1">
      <alignment horizontal="center" vertical="center"/>
    </xf>
    <xf numFmtId="0" fontId="26" fillId="10" borderId="1" xfId="27" applyFont="1" applyFill="1" applyBorder="1" applyAlignment="1">
      <alignment horizontal="left" vertical="center" indent="1"/>
    </xf>
    <xf numFmtId="0" fontId="3" fillId="10" borderId="1" xfId="27" applyFill="1" applyBorder="1" applyAlignment="1">
      <alignment horizontal="left" vertical="center" indent="1"/>
    </xf>
    <xf numFmtId="0" fontId="19" fillId="0" borderId="19" xfId="24" applyFont="1" applyBorder="1" applyAlignment="1">
      <alignment horizontal="left" vertical="center" wrapText="1"/>
    </xf>
    <xf numFmtId="0" fontId="20" fillId="0" borderId="0" xfId="24" applyFont="1" applyAlignment="1">
      <alignment vertical="center"/>
    </xf>
    <xf numFmtId="0" fontId="25" fillId="0" borderId="1" xfId="24" applyFont="1" applyBorder="1" applyAlignment="1">
      <alignment horizontal="center" vertical="center"/>
    </xf>
    <xf numFmtId="44" fontId="26" fillId="10" borderId="3" xfId="25" applyFont="1" applyFill="1" applyBorder="1" applyAlignment="1" applyProtection="1">
      <alignment vertical="center" wrapText="1"/>
      <protection locked="0"/>
    </xf>
    <xf numFmtId="1" fontId="0" fillId="10" borderId="3" xfId="25" applyNumberFormat="1" applyFont="1" applyFill="1" applyBorder="1" applyAlignment="1" applyProtection="1">
      <alignment horizontal="center" vertical="center"/>
      <protection locked="0"/>
    </xf>
    <xf numFmtId="164" fontId="25" fillId="0" borderId="3" xfId="24" applyNumberFormat="1" applyFont="1" applyBorder="1" applyAlignment="1">
      <alignment horizontal="center" vertical="center"/>
    </xf>
    <xf numFmtId="0" fontId="19" fillId="0" borderId="0" xfId="24" applyFont="1" applyAlignment="1">
      <alignment horizontal="left" vertical="center" wrapText="1" indent="1"/>
    </xf>
    <xf numFmtId="14" fontId="26" fillId="14" borderId="10" xfId="24" applyNumberFormat="1" applyFont="1" applyFill="1" applyBorder="1" applyAlignment="1" applyProtection="1">
      <alignment horizontal="left" vertical="center" wrapText="1" indent="1"/>
      <protection locked="0"/>
    </xf>
    <xf numFmtId="14" fontId="26" fillId="14" borderId="13" xfId="24" applyNumberFormat="1" applyFont="1" applyFill="1" applyBorder="1" applyAlignment="1" applyProtection="1">
      <alignment horizontal="left" vertical="center" wrapText="1" indent="1"/>
      <protection locked="0"/>
    </xf>
    <xf numFmtId="14" fontId="26" fillId="14" borderId="9" xfId="24" applyNumberFormat="1" applyFont="1" applyFill="1" applyBorder="1" applyAlignment="1" applyProtection="1">
      <alignment horizontal="left" vertical="center" wrapText="1" indent="1"/>
      <protection locked="0"/>
    </xf>
    <xf numFmtId="164" fontId="15" fillId="0" borderId="8" xfId="24" applyNumberFormat="1" applyBorder="1" applyAlignment="1">
      <alignment horizontal="center" vertical="center"/>
    </xf>
    <xf numFmtId="44" fontId="26" fillId="10" borderId="1" xfId="25" applyFont="1" applyFill="1" applyBorder="1" applyAlignment="1" applyProtection="1">
      <alignment vertical="center" wrapText="1"/>
      <protection locked="0"/>
    </xf>
    <xf numFmtId="0" fontId="25" fillId="0" borderId="6" xfId="24" applyFont="1" applyBorder="1" applyAlignment="1">
      <alignment horizontal="center" vertical="center"/>
    </xf>
    <xf numFmtId="14" fontId="24" fillId="0" borderId="6" xfId="24" applyNumberFormat="1" applyFont="1" applyBorder="1" applyAlignment="1">
      <alignment horizontal="center" vertical="center" wrapText="1"/>
    </xf>
    <xf numFmtId="14" fontId="31" fillId="0" borderId="1" xfId="24" applyNumberFormat="1" applyFont="1" applyBorder="1" applyAlignment="1">
      <alignment vertical="center"/>
    </xf>
    <xf numFmtId="164" fontId="27" fillId="9" borderId="10" xfId="24" applyNumberFormat="1" applyFont="1" applyFill="1" applyBorder="1" applyAlignment="1">
      <alignment horizontal="center" vertical="center"/>
    </xf>
    <xf numFmtId="0" fontId="36" fillId="0" borderId="19" xfId="24" applyFont="1" applyBorder="1" applyAlignment="1">
      <alignment wrapText="1"/>
    </xf>
    <xf numFmtId="44" fontId="0" fillId="0" borderId="48" xfId="25" applyFont="1" applyFill="1" applyBorder="1" applyAlignment="1" applyProtection="1">
      <alignment horizontal="right"/>
    </xf>
    <xf numFmtId="1" fontId="0" fillId="10" borderId="48" xfId="25" applyNumberFormat="1" applyFont="1" applyFill="1" applyBorder="1" applyAlignment="1" applyProtection="1">
      <alignment horizontal="center"/>
      <protection locked="0"/>
    </xf>
    <xf numFmtId="1" fontId="0" fillId="10" borderId="48" xfId="26" applyNumberFormat="1" applyFont="1" applyFill="1" applyBorder="1" applyAlignment="1" applyProtection="1">
      <alignment horizontal="center"/>
      <protection locked="0"/>
    </xf>
    <xf numFmtId="1" fontId="15" fillId="10" borderId="48" xfId="24" applyNumberFormat="1" applyFill="1" applyBorder="1" applyAlignment="1" applyProtection="1">
      <alignment horizontal="center"/>
      <protection locked="0"/>
    </xf>
    <xf numFmtId="2" fontId="15" fillId="10" borderId="48" xfId="24" applyNumberFormat="1" applyFill="1" applyBorder="1" applyAlignment="1" applyProtection="1">
      <alignment horizontal="center"/>
      <protection locked="0"/>
    </xf>
    <xf numFmtId="44" fontId="0" fillId="10" borderId="48" xfId="25" applyFont="1" applyFill="1" applyBorder="1" applyAlignment="1" applyProtection="1">
      <alignment horizontal="right" indent="1"/>
      <protection locked="0"/>
    </xf>
    <xf numFmtId="44" fontId="0" fillId="0" borderId="1" xfId="25" applyFont="1" applyFill="1" applyBorder="1" applyAlignment="1" applyProtection="1">
      <alignment horizontal="right"/>
    </xf>
    <xf numFmtId="1" fontId="0" fillId="10" borderId="1" xfId="25" applyNumberFormat="1" applyFont="1" applyFill="1" applyBorder="1" applyAlignment="1" applyProtection="1">
      <alignment horizontal="center"/>
      <protection locked="0"/>
    </xf>
    <xf numFmtId="1" fontId="0" fillId="10" borderId="1" xfId="26" applyNumberFormat="1" applyFont="1" applyFill="1" applyBorder="1" applyAlignment="1" applyProtection="1">
      <alignment horizontal="center"/>
      <protection locked="0"/>
    </xf>
    <xf numFmtId="1" fontId="15" fillId="10" borderId="1" xfId="24" applyNumberFormat="1" applyFill="1" applyBorder="1" applyAlignment="1" applyProtection="1">
      <alignment horizontal="center"/>
      <protection locked="0"/>
    </xf>
    <xf numFmtId="2" fontId="15" fillId="10" borderId="1" xfId="24" applyNumberFormat="1" applyFill="1" applyBorder="1" applyAlignment="1" applyProtection="1">
      <alignment horizontal="center"/>
      <protection locked="0"/>
    </xf>
    <xf numFmtId="44" fontId="0" fillId="10" borderId="1" xfId="25" applyFont="1" applyFill="1" applyBorder="1" applyAlignment="1" applyProtection="1">
      <alignment horizontal="right" indent="1"/>
      <protection locked="0"/>
    </xf>
    <xf numFmtId="44" fontId="0" fillId="0" borderId="52" xfId="25" applyFont="1" applyFill="1" applyBorder="1" applyAlignment="1" applyProtection="1">
      <alignment horizontal="right"/>
    </xf>
    <xf numFmtId="1" fontId="0" fillId="10" borderId="52" xfId="25" applyNumberFormat="1" applyFont="1" applyFill="1" applyBorder="1" applyAlignment="1" applyProtection="1">
      <alignment horizontal="center"/>
      <protection locked="0"/>
    </xf>
    <xf numFmtId="1" fontId="0" fillId="10" borderId="52" xfId="26" applyNumberFormat="1" applyFont="1" applyFill="1" applyBorder="1" applyAlignment="1" applyProtection="1">
      <alignment horizontal="center"/>
      <protection locked="0"/>
    </xf>
    <xf numFmtId="1" fontId="15" fillId="10" borderId="52" xfId="24" applyNumberFormat="1" applyFill="1" applyBorder="1" applyAlignment="1" applyProtection="1">
      <alignment horizontal="center"/>
      <protection locked="0"/>
    </xf>
    <xf numFmtId="2" fontId="15" fillId="10" borderId="52" xfId="24" applyNumberFormat="1" applyFill="1" applyBorder="1" applyAlignment="1" applyProtection="1">
      <alignment horizontal="center"/>
      <protection locked="0"/>
    </xf>
    <xf numFmtId="44" fontId="0" fillId="10" borderId="52" xfId="25" applyFont="1" applyFill="1" applyBorder="1" applyAlignment="1" applyProtection="1">
      <alignment horizontal="right" indent="1"/>
      <protection locked="0"/>
    </xf>
    <xf numFmtId="2" fontId="3" fillId="10" borderId="52" xfId="27" applyNumberFormat="1" applyFill="1" applyBorder="1" applyAlignment="1">
      <alignment horizontal="center"/>
    </xf>
    <xf numFmtId="1" fontId="0" fillId="10" borderId="48" xfId="25" applyNumberFormat="1" applyFont="1" applyFill="1" applyBorder="1" applyAlignment="1" applyProtection="1">
      <alignment horizontal="center"/>
    </xf>
    <xf numFmtId="1" fontId="0" fillId="10" borderId="48" xfId="26" applyNumberFormat="1" applyFont="1" applyFill="1" applyBorder="1" applyAlignment="1" applyProtection="1">
      <alignment horizontal="center"/>
    </xf>
    <xf numFmtId="1" fontId="3" fillId="10" borderId="48" xfId="27" applyNumberFormat="1" applyFill="1" applyBorder="1" applyAlignment="1">
      <alignment horizontal="center"/>
    </xf>
    <xf numFmtId="2" fontId="3" fillId="10" borderId="48" xfId="27" applyNumberFormat="1" applyFill="1" applyBorder="1" applyAlignment="1">
      <alignment horizontal="center"/>
    </xf>
    <xf numFmtId="44" fontId="0" fillId="10" borderId="48" xfId="25" applyFont="1" applyFill="1" applyBorder="1" applyAlignment="1" applyProtection="1">
      <alignment horizontal="right" indent="1"/>
    </xf>
    <xf numFmtId="1" fontId="0" fillId="10" borderId="1" xfId="25" applyNumberFormat="1" applyFont="1" applyFill="1" applyBorder="1" applyAlignment="1" applyProtection="1">
      <alignment horizontal="center"/>
    </xf>
    <xf numFmtId="1" fontId="0" fillId="10" borderId="1" xfId="26" applyNumberFormat="1" applyFont="1" applyFill="1" applyBorder="1" applyAlignment="1" applyProtection="1">
      <alignment horizontal="center"/>
    </xf>
    <xf numFmtId="1" fontId="3" fillId="10" borderId="1" xfId="27" applyNumberFormat="1" applyFill="1" applyBorder="1" applyAlignment="1">
      <alignment horizontal="center"/>
    </xf>
    <xf numFmtId="2" fontId="3" fillId="10" borderId="1" xfId="27" applyNumberFormat="1" applyFill="1" applyBorder="1" applyAlignment="1">
      <alignment horizontal="center"/>
    </xf>
    <xf numFmtId="44" fontId="0" fillId="10" borderId="1" xfId="25" applyFont="1" applyFill="1" applyBorder="1" applyAlignment="1" applyProtection="1">
      <alignment horizontal="right" indent="1"/>
    </xf>
    <xf numFmtId="1" fontId="0" fillId="10" borderId="52" xfId="25" applyNumberFormat="1" applyFont="1" applyFill="1" applyBorder="1" applyAlignment="1" applyProtection="1">
      <alignment horizontal="center"/>
    </xf>
    <xf numFmtId="1" fontId="0" fillId="10" borderId="52" xfId="26" applyNumberFormat="1" applyFont="1" applyFill="1" applyBorder="1" applyAlignment="1" applyProtection="1">
      <alignment horizontal="center"/>
    </xf>
    <xf numFmtId="1" fontId="3" fillId="10" borderId="52" xfId="27" applyNumberFormat="1" applyFill="1" applyBorder="1" applyAlignment="1">
      <alignment horizontal="center"/>
    </xf>
    <xf numFmtId="44" fontId="0" fillId="10" borderId="52" xfId="25" applyFont="1" applyFill="1" applyBorder="1" applyAlignment="1" applyProtection="1">
      <alignment horizontal="right" indent="1"/>
    </xf>
    <xf numFmtId="44" fontId="0" fillId="0" borderId="42" xfId="25" applyFont="1" applyFill="1" applyBorder="1" applyAlignment="1" applyProtection="1">
      <alignment horizontal="right"/>
    </xf>
    <xf numFmtId="1" fontId="0" fillId="10" borderId="42" xfId="25" applyNumberFormat="1" applyFont="1" applyFill="1" applyBorder="1" applyAlignment="1" applyProtection="1">
      <alignment horizontal="center"/>
    </xf>
    <xf numFmtId="1" fontId="0" fillId="10" borderId="42" xfId="26" applyNumberFormat="1" applyFont="1" applyFill="1" applyBorder="1" applyAlignment="1" applyProtection="1">
      <alignment horizontal="center"/>
    </xf>
    <xf numFmtId="1" fontId="3" fillId="10" borderId="42" xfId="27" applyNumberFormat="1" applyFill="1" applyBorder="1" applyAlignment="1">
      <alignment horizontal="center"/>
    </xf>
    <xf numFmtId="2" fontId="3" fillId="10" borderId="42" xfId="27" applyNumberFormat="1" applyFill="1" applyBorder="1" applyAlignment="1">
      <alignment horizontal="center"/>
    </xf>
    <xf numFmtId="44" fontId="0" fillId="10" borderId="42" xfId="25" applyFont="1" applyFill="1" applyBorder="1" applyAlignment="1" applyProtection="1">
      <alignment horizontal="right" indent="1"/>
    </xf>
    <xf numFmtId="164" fontId="25" fillId="0" borderId="9" xfId="24" applyNumberFormat="1" applyFont="1" applyBorder="1" applyAlignment="1">
      <alignment horizontal="center" vertical="center" wrapText="1"/>
    </xf>
    <xf numFmtId="164" fontId="25" fillId="0" borderId="9" xfId="24" applyNumberFormat="1" applyFont="1" applyBorder="1" applyAlignment="1">
      <alignment horizontal="center" vertical="center"/>
    </xf>
    <xf numFmtId="0" fontId="25" fillId="0" borderId="9" xfId="24" applyFont="1" applyBorder="1" applyAlignment="1">
      <alignment horizontal="center" vertical="center" wrapText="1"/>
    </xf>
    <xf numFmtId="0" fontId="25" fillId="0" borderId="9" xfId="24" applyFont="1" applyBorder="1" applyAlignment="1">
      <alignment horizontal="center" vertical="center"/>
    </xf>
    <xf numFmtId="0" fontId="25" fillId="0" borderId="7" xfId="24" applyFont="1" applyBorder="1" applyAlignment="1">
      <alignment horizontal="center" vertical="center" wrapText="1"/>
    </xf>
    <xf numFmtId="14" fontId="31" fillId="0" borderId="5" xfId="24" applyNumberFormat="1" applyFont="1" applyBorder="1" applyAlignment="1">
      <alignment vertical="center"/>
    </xf>
    <xf numFmtId="0" fontId="52" fillId="0" borderId="0" xfId="24" applyFont="1" applyAlignment="1">
      <alignment vertical="center"/>
    </xf>
    <xf numFmtId="10" fontId="0" fillId="10" borderId="3" xfId="26" applyNumberFormat="1" applyFont="1" applyFill="1" applyBorder="1" applyAlignment="1" applyProtection="1">
      <alignment horizontal="center" vertical="center"/>
      <protection locked="0"/>
    </xf>
    <xf numFmtId="44" fontId="0" fillId="0" borderId="3" xfId="25" applyFont="1" applyFill="1" applyBorder="1" applyAlignment="1" applyProtection="1">
      <alignment vertical="center"/>
    </xf>
    <xf numFmtId="0" fontId="21" fillId="0" borderId="19" xfId="24" applyFont="1" applyBorder="1" applyAlignment="1">
      <alignment horizontal="left" vertical="center" wrapText="1" indent="1"/>
    </xf>
    <xf numFmtId="10" fontId="0" fillId="10" borderId="1" xfId="26" applyNumberFormat="1" applyFont="1" applyFill="1" applyBorder="1" applyAlignment="1" applyProtection="1">
      <alignment horizontal="center" vertical="center"/>
      <protection locked="0"/>
    </xf>
    <xf numFmtId="0" fontId="15" fillId="10" borderId="1" xfId="24" applyFill="1" applyBorder="1" applyAlignment="1" applyProtection="1">
      <alignment horizontal="center" vertical="center"/>
      <protection locked="0"/>
    </xf>
    <xf numFmtId="44" fontId="0" fillId="10" borderId="1" xfId="25" applyFont="1" applyFill="1" applyBorder="1" applyAlignment="1" applyProtection="1">
      <alignment horizontal="left" vertical="center" indent="1"/>
      <protection locked="0"/>
    </xf>
    <xf numFmtId="0" fontId="15" fillId="10" borderId="3" xfId="24" applyFill="1" applyBorder="1" applyAlignment="1" applyProtection="1">
      <alignment horizontal="left" vertical="center" wrapText="1" indent="1"/>
      <protection locked="0"/>
    </xf>
    <xf numFmtId="0" fontId="15" fillId="14" borderId="10" xfId="24" applyFill="1" applyBorder="1" applyAlignment="1" applyProtection="1">
      <alignment horizontal="left" vertical="center" wrapText="1" indent="1"/>
      <protection locked="0"/>
    </xf>
    <xf numFmtId="0" fontId="15" fillId="14" borderId="9" xfId="24" applyFill="1" applyBorder="1" applyAlignment="1" applyProtection="1">
      <alignment horizontal="left" vertical="center" wrapText="1" indent="1"/>
      <protection locked="0"/>
    </xf>
    <xf numFmtId="0" fontId="26" fillId="10" borderId="3" xfId="24" applyFont="1" applyFill="1" applyBorder="1" applyAlignment="1" applyProtection="1">
      <alignment horizontal="left" vertical="center" wrapText="1" indent="1"/>
      <protection locked="0"/>
    </xf>
    <xf numFmtId="0" fontId="3" fillId="10" borderId="1" xfId="27" applyFill="1" applyBorder="1" applyAlignment="1">
      <alignment horizontal="center" vertical="center"/>
    </xf>
    <xf numFmtId="14" fontId="26" fillId="0" borderId="3" xfId="24" applyNumberFormat="1" applyFont="1" applyBorder="1" applyAlignment="1">
      <alignment horizontal="center" vertical="center" wrapText="1"/>
    </xf>
    <xf numFmtId="164" fontId="27" fillId="0" borderId="0" xfId="24" applyNumberFormat="1" applyFont="1" applyAlignment="1">
      <alignment horizontal="center" vertical="center"/>
    </xf>
    <xf numFmtId="44" fontId="27" fillId="0" borderId="0" xfId="24" applyNumberFormat="1" applyFont="1" applyAlignment="1">
      <alignment horizontal="center" vertical="center"/>
    </xf>
    <xf numFmtId="44" fontId="27" fillId="0" borderId="5" xfId="24" applyNumberFormat="1" applyFont="1" applyBorder="1" applyAlignment="1">
      <alignment horizontal="center" vertical="center"/>
    </xf>
    <xf numFmtId="0" fontId="25" fillId="0" borderId="5" xfId="24" applyFont="1" applyBorder="1" applyAlignment="1">
      <alignment horizontal="right" vertical="center" indent="1"/>
    </xf>
    <xf numFmtId="49" fontId="27" fillId="6" borderId="0" xfId="24" applyNumberFormat="1" applyFont="1" applyFill="1" applyAlignment="1">
      <alignment vertical="center"/>
    </xf>
    <xf numFmtId="49" fontId="27" fillId="6" borderId="37" xfId="24" applyNumberFormat="1" applyFont="1" applyFill="1" applyBorder="1" applyAlignment="1">
      <alignment vertical="center"/>
    </xf>
    <xf numFmtId="49" fontId="27" fillId="6" borderId="36" xfId="24" applyNumberFormat="1" applyFont="1" applyFill="1" applyBorder="1" applyAlignment="1">
      <alignment vertical="center"/>
    </xf>
    <xf numFmtId="44" fontId="27" fillId="6" borderId="3" xfId="24" applyNumberFormat="1" applyFont="1" applyFill="1" applyBorder="1" applyAlignment="1">
      <alignment horizontal="center" vertical="center"/>
    </xf>
    <xf numFmtId="44" fontId="27" fillId="6" borderId="1" xfId="24" applyNumberFormat="1" applyFont="1" applyFill="1" applyBorder="1" applyAlignment="1">
      <alignment horizontal="center" vertical="center"/>
    </xf>
    <xf numFmtId="0" fontId="25" fillId="3" borderId="1" xfId="24" applyFont="1" applyFill="1" applyBorder="1" applyAlignment="1">
      <alignment horizontal="right" vertical="center" indent="1"/>
    </xf>
    <xf numFmtId="44" fontId="30" fillId="0" borderId="0" xfId="24" applyNumberFormat="1" applyFont="1" applyAlignment="1">
      <alignment vertical="center"/>
    </xf>
    <xf numFmtId="44" fontId="30" fillId="0" borderId="35" xfId="24" applyNumberFormat="1" applyFont="1" applyBorder="1" applyAlignment="1">
      <alignment vertical="center"/>
    </xf>
    <xf numFmtId="0" fontId="30" fillId="0" borderId="0" xfId="24" applyFont="1" applyAlignment="1">
      <alignment vertical="center"/>
    </xf>
    <xf numFmtId="49" fontId="27" fillId="6" borderId="34" xfId="24" applyNumberFormat="1" applyFont="1" applyFill="1" applyBorder="1" applyAlignment="1">
      <alignment vertical="center"/>
    </xf>
    <xf numFmtId="0" fontId="15" fillId="0" borderId="0" xfId="24" applyAlignment="1">
      <alignment horizontal="center"/>
    </xf>
    <xf numFmtId="0" fontId="41" fillId="0" borderId="0" xfId="24" applyFont="1" applyAlignment="1">
      <alignment vertical="center"/>
    </xf>
    <xf numFmtId="44" fontId="0" fillId="0" borderId="1" xfId="25" applyFont="1" applyFill="1" applyBorder="1" applyAlignment="1" applyProtection="1">
      <alignment horizontal="center" vertical="center"/>
    </xf>
    <xf numFmtId="44" fontId="0" fillId="10" borderId="33" xfId="25" applyFont="1" applyFill="1" applyBorder="1" applyAlignment="1" applyProtection="1">
      <alignment vertical="center"/>
      <protection locked="0"/>
    </xf>
    <xf numFmtId="44" fontId="0" fillId="0" borderId="3" xfId="25" applyFont="1" applyFill="1" applyBorder="1" applyAlignment="1" applyProtection="1">
      <alignment horizontal="center" vertical="center"/>
    </xf>
    <xf numFmtId="0" fontId="15" fillId="8" borderId="1" xfId="24" applyFill="1" applyBorder="1" applyAlignment="1">
      <alignment horizontal="left" vertical="center" indent="1"/>
    </xf>
    <xf numFmtId="44" fontId="27" fillId="11" borderId="1" xfId="24" applyNumberFormat="1" applyFont="1" applyFill="1" applyBorder="1" applyAlignment="1">
      <alignment horizontal="center" vertical="center"/>
    </xf>
    <xf numFmtId="44" fontId="27" fillId="11" borderId="4" xfId="24" applyNumberFormat="1" applyFont="1" applyFill="1" applyBorder="1" applyAlignment="1">
      <alignment horizontal="center" vertical="center" wrapText="1"/>
    </xf>
    <xf numFmtId="44" fontId="27" fillId="11" borderId="3" xfId="24" applyNumberFormat="1" applyFont="1" applyFill="1" applyBorder="1" applyAlignment="1">
      <alignment horizontal="center" vertical="center" wrapText="1"/>
    </xf>
    <xf numFmtId="44" fontId="27" fillId="11" borderId="3" xfId="24" applyNumberFormat="1" applyFont="1" applyFill="1" applyBorder="1" applyAlignment="1">
      <alignment horizontal="center" vertical="center"/>
    </xf>
    <xf numFmtId="0" fontId="27" fillId="11" borderId="1" xfId="24" applyFont="1" applyFill="1" applyBorder="1" applyAlignment="1">
      <alignment horizontal="right" vertical="center" indent="1"/>
    </xf>
    <xf numFmtId="0" fontId="15" fillId="0" borderId="1" xfId="24" applyBorder="1" applyAlignment="1">
      <alignment horizontal="left" vertical="center" indent="1"/>
    </xf>
    <xf numFmtId="0" fontId="27" fillId="7" borderId="1" xfId="24" applyFont="1" applyFill="1" applyBorder="1" applyAlignment="1">
      <alignment horizontal="left" vertical="center" indent="1"/>
    </xf>
    <xf numFmtId="0" fontId="27" fillId="2" borderId="1" xfId="24" applyFont="1" applyFill="1" applyBorder="1" applyAlignment="1">
      <alignment horizontal="center" vertical="center"/>
    </xf>
    <xf numFmtId="0" fontId="9" fillId="11" borderId="0" xfId="24" applyFont="1" applyFill="1" applyAlignment="1">
      <alignment vertical="center"/>
    </xf>
    <xf numFmtId="0" fontId="27" fillId="11" borderId="19" xfId="24" applyFont="1" applyFill="1" applyBorder="1" applyAlignment="1">
      <alignment vertical="center"/>
    </xf>
    <xf numFmtId="0" fontId="28" fillId="0" borderId="27" xfId="24" applyFont="1" applyBorder="1"/>
    <xf numFmtId="0" fontId="27" fillId="12" borderId="30" xfId="24" applyFont="1" applyFill="1" applyBorder="1" applyAlignment="1">
      <alignment horizontal="right" vertical="center" indent="1"/>
    </xf>
    <xf numFmtId="0" fontId="28" fillId="0" borderId="27" xfId="24" applyFont="1" applyBorder="1" applyAlignment="1">
      <alignment vertical="center"/>
    </xf>
    <xf numFmtId="0" fontId="27" fillId="12" borderId="14" xfId="24" applyFont="1" applyFill="1" applyBorder="1" applyAlignment="1">
      <alignment horizontal="right" vertical="center" indent="1"/>
    </xf>
    <xf numFmtId="0" fontId="40" fillId="0" borderId="0" xfId="24" applyFont="1"/>
    <xf numFmtId="0" fontId="38" fillId="0" borderId="0" xfId="24" applyFont="1" applyAlignment="1">
      <alignment horizontal="right" vertical="center" wrapText="1"/>
    </xf>
    <xf numFmtId="0" fontId="32" fillId="0" borderId="0" xfId="24" applyFont="1" applyAlignment="1">
      <alignment vertical="center"/>
    </xf>
    <xf numFmtId="1" fontId="0" fillId="10" borderId="3" xfId="0" applyNumberFormat="1" applyFill="1" applyBorder="1" applyAlignment="1" applyProtection="1">
      <alignment horizontal="left" vertical="center" wrapText="1" indent="1"/>
      <protection locked="0"/>
    </xf>
    <xf numFmtId="1" fontId="26" fillId="10" borderId="1" xfId="0" applyNumberFormat="1" applyFont="1" applyFill="1" applyBorder="1" applyAlignment="1" applyProtection="1">
      <alignment horizontal="left" vertical="center" wrapText="1" indent="1"/>
      <protection locked="0"/>
    </xf>
    <xf numFmtId="1" fontId="26" fillId="10" borderId="3" xfId="0" applyNumberFormat="1" applyFont="1" applyFill="1" applyBorder="1" applyAlignment="1" applyProtection="1">
      <alignment horizontal="left" vertical="center" wrapText="1" indent="1"/>
      <protection locked="0"/>
    </xf>
    <xf numFmtId="0" fontId="55" fillId="0" borderId="77" xfId="0" applyFont="1" applyBorder="1" applyAlignment="1">
      <alignment horizontal="center" vertical="center"/>
    </xf>
    <xf numFmtId="1" fontId="0" fillId="10" borderId="63" xfId="28" applyNumberFormat="1" applyFont="1" applyFill="1" applyBorder="1" applyAlignment="1">
      <alignment horizontal="center" vertical="center"/>
    </xf>
    <xf numFmtId="44" fontId="0" fillId="10" borderId="63" xfId="28" applyFont="1" applyFill="1" applyBorder="1" applyAlignment="1">
      <alignment horizontal="left" vertical="center" wrapText="1" indent="1"/>
    </xf>
    <xf numFmtId="1" fontId="0" fillId="10" borderId="1" xfId="28" applyNumberFormat="1" applyFont="1" applyFill="1" applyBorder="1" applyAlignment="1">
      <alignment horizontal="center" vertical="center"/>
    </xf>
    <xf numFmtId="44" fontId="0" fillId="10" borderId="1" xfId="28" applyFont="1" applyFill="1" applyBorder="1" applyAlignment="1">
      <alignment horizontal="left" vertical="center" wrapText="1" indent="1"/>
    </xf>
    <xf numFmtId="1" fontId="0" fillId="10" borderId="69" xfId="28" applyNumberFormat="1" applyFont="1" applyFill="1" applyBorder="1" applyAlignment="1">
      <alignment horizontal="center" vertical="center"/>
    </xf>
    <xf numFmtId="44" fontId="0" fillId="10" borderId="69" xfId="28" applyFont="1" applyFill="1" applyBorder="1" applyAlignment="1">
      <alignment horizontal="left" vertical="center" wrapText="1" indent="1"/>
    </xf>
    <xf numFmtId="1" fontId="0" fillId="10" borderId="63" xfId="28" applyNumberFormat="1" applyFont="1" applyFill="1" applyBorder="1" applyAlignment="1">
      <alignment horizontal="center" vertical="center" wrapText="1"/>
    </xf>
    <xf numFmtId="1" fontId="0" fillId="10" borderId="1" xfId="28" applyNumberFormat="1" applyFont="1" applyFill="1" applyBorder="1" applyAlignment="1">
      <alignment horizontal="center" vertical="center" wrapText="1"/>
    </xf>
    <xf numFmtId="0" fontId="0" fillId="0" borderId="86" xfId="0" applyBorder="1"/>
    <xf numFmtId="0" fontId="2" fillId="0" borderId="0" xfId="24" applyFont="1" applyAlignment="1">
      <alignment horizontal="center" vertical="center" wrapText="1"/>
    </xf>
    <xf numFmtId="0" fontId="2" fillId="0" borderId="0" xfId="0" applyFont="1" applyAlignment="1">
      <alignment horizontal="center" vertical="center" wrapText="1"/>
    </xf>
    <xf numFmtId="14" fontId="24" fillId="0" borderId="57" xfId="0" applyNumberFormat="1" applyFont="1" applyBorder="1" applyAlignment="1">
      <alignment horizontal="center" vertical="center" wrapText="1"/>
    </xf>
    <xf numFmtId="14" fontId="24" fillId="0" borderId="58" xfId="0" applyNumberFormat="1" applyFont="1" applyBorder="1" applyAlignment="1">
      <alignment horizontal="center" vertical="center" wrapText="1"/>
    </xf>
    <xf numFmtId="164" fontId="27" fillId="9" borderId="9" xfId="0" applyNumberFormat="1" applyFont="1" applyFill="1" applyBorder="1" applyAlignment="1">
      <alignment horizontal="center" vertical="center"/>
    </xf>
    <xf numFmtId="164" fontId="27" fillId="9" borderId="13" xfId="0" applyNumberFormat="1" applyFont="1" applyFill="1" applyBorder="1" applyAlignment="1">
      <alignment horizontal="center" vertical="center"/>
    </xf>
    <xf numFmtId="164" fontId="27" fillId="9" borderId="10" xfId="0" applyNumberFormat="1" applyFont="1" applyFill="1" applyBorder="1" applyAlignment="1">
      <alignment horizontal="center" vertical="center"/>
    </xf>
    <xf numFmtId="0" fontId="0" fillId="10" borderId="50" xfId="0" applyFill="1" applyBorder="1" applyAlignment="1" applyProtection="1">
      <alignment horizontal="left" vertical="top" wrapText="1" indent="1"/>
      <protection locked="0"/>
    </xf>
    <xf numFmtId="0" fontId="18" fillId="10" borderId="44" xfId="0" applyFont="1" applyFill="1" applyBorder="1" applyAlignment="1" applyProtection="1">
      <alignment horizontal="left" vertical="top" wrapText="1" indent="1"/>
      <protection locked="0"/>
    </xf>
    <xf numFmtId="0" fontId="11" fillId="10" borderId="46" xfId="0" applyFont="1" applyFill="1" applyBorder="1" applyAlignment="1" applyProtection="1">
      <alignment horizontal="left" vertical="top" indent="1"/>
      <protection locked="0"/>
    </xf>
    <xf numFmtId="0" fontId="0" fillId="10" borderId="44" xfId="0" applyFill="1" applyBorder="1" applyAlignment="1" applyProtection="1">
      <alignment horizontal="left" vertical="top" wrapText="1" indent="1"/>
      <protection locked="0"/>
    </xf>
    <xf numFmtId="49" fontId="26" fillId="10" borderId="3" xfId="18" applyNumberFormat="1" applyFont="1" applyFill="1" applyBorder="1" applyAlignment="1" applyProtection="1">
      <alignment horizontal="left" vertical="center" wrapText="1" indent="1"/>
      <protection locked="0"/>
    </xf>
    <xf numFmtId="49" fontId="13" fillId="10" borderId="4" xfId="18" applyNumberFormat="1" applyFont="1" applyFill="1" applyBorder="1" applyAlignment="1" applyProtection="1">
      <alignment horizontal="left" vertical="center" wrapText="1" indent="1"/>
      <protection locked="0"/>
    </xf>
    <xf numFmtId="49" fontId="13" fillId="10" borderId="8" xfId="18" applyNumberFormat="1" applyFont="1" applyFill="1" applyBorder="1" applyAlignment="1" applyProtection="1">
      <alignment horizontal="left" vertical="center" wrapText="1" indent="1"/>
      <protection locked="0"/>
    </xf>
    <xf numFmtId="44" fontId="0" fillId="10" borderId="3" xfId="18" applyFont="1" applyFill="1" applyBorder="1" applyAlignment="1" applyProtection="1">
      <alignment horizontal="left" vertical="center" wrapText="1" indent="1"/>
      <protection locked="0"/>
    </xf>
    <xf numFmtId="44" fontId="11" fillId="10" borderId="4" xfId="18" applyFont="1" applyFill="1" applyBorder="1" applyAlignment="1" applyProtection="1">
      <alignment horizontal="left" vertical="center" wrapText="1" indent="1"/>
      <protection locked="0"/>
    </xf>
    <xf numFmtId="44" fontId="11" fillId="10" borderId="8" xfId="18" applyFont="1" applyFill="1" applyBorder="1" applyAlignment="1" applyProtection="1">
      <alignment horizontal="left" vertical="center" wrapText="1" indent="1"/>
      <protection locked="0"/>
    </xf>
    <xf numFmtId="49" fontId="0" fillId="5" borderId="9" xfId="18" applyNumberFormat="1" applyFont="1" applyFill="1" applyBorder="1" applyAlignment="1" applyProtection="1">
      <alignment horizontal="left" vertical="center" wrapText="1" indent="1"/>
    </xf>
    <xf numFmtId="49" fontId="11" fillId="5" borderId="13" xfId="18" applyNumberFormat="1" applyFont="1" applyFill="1" applyBorder="1" applyAlignment="1" applyProtection="1">
      <alignment horizontal="left" vertical="center" wrapText="1" indent="1"/>
    </xf>
    <xf numFmtId="1" fontId="26" fillId="10" borderId="3" xfId="18" applyNumberFormat="1" applyFont="1" applyFill="1" applyBorder="1" applyAlignment="1" applyProtection="1">
      <alignment horizontal="left" vertical="center" wrapText="1" indent="1"/>
      <protection locked="0"/>
    </xf>
    <xf numFmtId="1" fontId="26" fillId="10" borderId="4" xfId="18" applyNumberFormat="1" applyFont="1" applyFill="1" applyBorder="1" applyAlignment="1" applyProtection="1">
      <alignment horizontal="left" vertical="center" wrapText="1" indent="1"/>
      <protection locked="0"/>
    </xf>
    <xf numFmtId="1" fontId="26" fillId="10" borderId="8" xfId="18" applyNumberFormat="1" applyFont="1" applyFill="1" applyBorder="1" applyAlignment="1" applyProtection="1">
      <alignment horizontal="left" vertical="center" wrapText="1" indent="1"/>
      <protection locked="0"/>
    </xf>
    <xf numFmtId="44" fontId="0" fillId="5" borderId="7" xfId="18" applyFont="1" applyFill="1" applyBorder="1" applyAlignment="1" applyProtection="1">
      <alignment horizontal="center"/>
    </xf>
    <xf numFmtId="44" fontId="11" fillId="5" borderId="18" xfId="18" applyFont="1" applyFill="1" applyBorder="1" applyAlignment="1" applyProtection="1">
      <alignment horizontal="center"/>
    </xf>
    <xf numFmtId="44" fontId="11" fillId="5" borderId="12" xfId="18" applyFont="1" applyFill="1" applyBorder="1" applyAlignment="1" applyProtection="1">
      <alignment horizontal="center"/>
    </xf>
    <xf numFmtId="0" fontId="0" fillId="10" borderId="51" xfId="0" applyFill="1" applyBorder="1" applyAlignment="1" applyProtection="1">
      <alignment horizontal="center" vertical="center"/>
      <protection locked="0"/>
    </xf>
    <xf numFmtId="0" fontId="11" fillId="10" borderId="13" xfId="0" applyFont="1" applyFill="1" applyBorder="1" applyAlignment="1" applyProtection="1">
      <alignment horizontal="center" vertical="center"/>
      <protection locked="0"/>
    </xf>
    <xf numFmtId="0" fontId="11" fillId="10" borderId="47" xfId="0" applyFont="1" applyFill="1" applyBorder="1" applyAlignment="1" applyProtection="1">
      <alignment horizontal="center" vertical="center"/>
      <protection locked="0"/>
    </xf>
    <xf numFmtId="164" fontId="0" fillId="0" borderId="53" xfId="18" applyNumberFormat="1" applyFont="1" applyFill="1" applyBorder="1" applyAlignment="1" applyProtection="1">
      <alignment horizontal="center"/>
    </xf>
    <xf numFmtId="164" fontId="11" fillId="0" borderId="45" xfId="18" applyNumberFormat="1" applyFont="1" applyFill="1" applyBorder="1" applyAlignment="1" applyProtection="1">
      <alignment horizontal="center"/>
    </xf>
    <xf numFmtId="164" fontId="11" fillId="0" borderId="49" xfId="18" applyNumberFormat="1" applyFont="1" applyFill="1" applyBorder="1" applyAlignment="1" applyProtection="1">
      <alignment horizontal="center"/>
    </xf>
    <xf numFmtId="164" fontId="0" fillId="10" borderId="43" xfId="18" applyNumberFormat="1" applyFont="1" applyFill="1" applyBorder="1" applyAlignment="1" applyProtection="1">
      <alignment horizontal="center"/>
      <protection locked="0"/>
    </xf>
    <xf numFmtId="164" fontId="11" fillId="10" borderId="45" xfId="18" applyNumberFormat="1" applyFont="1" applyFill="1" applyBorder="1" applyAlignment="1" applyProtection="1">
      <alignment horizontal="center"/>
      <protection locked="0"/>
    </xf>
    <xf numFmtId="164" fontId="11" fillId="10" borderId="49" xfId="18" applyNumberFormat="1" applyFont="1" applyFill="1" applyBorder="1" applyAlignment="1" applyProtection="1">
      <alignment horizontal="center"/>
      <protection locked="0"/>
    </xf>
    <xf numFmtId="164" fontId="0" fillId="0" borderId="43" xfId="18" applyNumberFormat="1" applyFont="1" applyFill="1" applyBorder="1" applyAlignment="1" applyProtection="1">
      <alignment horizontal="center"/>
    </xf>
    <xf numFmtId="0" fontId="0" fillId="10" borderId="3" xfId="0" applyFill="1" applyBorder="1" applyAlignment="1" applyProtection="1">
      <alignment horizontal="left" vertical="center" wrapText="1" indent="1"/>
      <protection locked="0"/>
    </xf>
    <xf numFmtId="0" fontId="11" fillId="10" borderId="4" xfId="0" applyFont="1" applyFill="1" applyBorder="1" applyAlignment="1" applyProtection="1">
      <alignment horizontal="left" vertical="center" wrapText="1" indent="1"/>
      <protection locked="0"/>
    </xf>
    <xf numFmtId="0" fontId="11" fillId="10" borderId="8" xfId="0" applyFont="1" applyFill="1" applyBorder="1" applyAlignment="1" applyProtection="1">
      <alignment horizontal="left" vertical="center" wrapText="1" indent="1"/>
      <protection locked="0"/>
    </xf>
    <xf numFmtId="44" fontId="26" fillId="10" borderId="3" xfId="18" applyFont="1" applyFill="1" applyBorder="1" applyAlignment="1" applyProtection="1">
      <alignment horizontal="left" vertical="center" wrapText="1" indent="1" shrinkToFit="1"/>
      <protection locked="0"/>
    </xf>
    <xf numFmtId="44" fontId="13" fillId="10" borderId="4" xfId="18" applyFont="1" applyFill="1" applyBorder="1" applyAlignment="1" applyProtection="1">
      <alignment horizontal="left" vertical="center" indent="1" shrinkToFit="1"/>
      <protection locked="0"/>
    </xf>
    <xf numFmtId="44" fontId="13" fillId="10" borderId="8" xfId="18" applyFont="1" applyFill="1" applyBorder="1" applyAlignment="1" applyProtection="1">
      <alignment horizontal="left" vertical="center" indent="1" shrinkToFit="1"/>
      <protection locked="0"/>
    </xf>
    <xf numFmtId="0" fontId="27" fillId="9" borderId="3" xfId="0" applyFont="1" applyFill="1" applyBorder="1" applyAlignment="1">
      <alignment horizontal="right" vertical="center" indent="1"/>
    </xf>
    <xf numFmtId="0" fontId="8" fillId="9" borderId="4" xfId="0" applyFont="1" applyFill="1" applyBorder="1" applyAlignment="1">
      <alignment horizontal="right" vertical="center" indent="1"/>
    </xf>
    <xf numFmtId="0" fontId="8" fillId="9" borderId="8" xfId="0" applyFont="1" applyFill="1" applyBorder="1" applyAlignment="1">
      <alignment horizontal="right" vertical="center" indent="1"/>
    </xf>
    <xf numFmtId="14" fontId="34" fillId="13" borderId="3" xfId="0" applyNumberFormat="1" applyFont="1" applyFill="1" applyBorder="1" applyAlignment="1">
      <alignment horizontal="left" vertical="center" wrapText="1" indent="1"/>
    </xf>
    <xf numFmtId="14" fontId="34" fillId="13" borderId="4" xfId="0" applyNumberFormat="1" applyFont="1" applyFill="1" applyBorder="1" applyAlignment="1">
      <alignment horizontal="left" vertical="center" wrapText="1" indent="1"/>
    </xf>
    <xf numFmtId="14" fontId="34" fillId="13" borderId="54" xfId="0" applyNumberFormat="1" applyFont="1" applyFill="1" applyBorder="1" applyAlignment="1">
      <alignment horizontal="left" vertical="center" wrapText="1" indent="1"/>
    </xf>
    <xf numFmtId="0" fontId="25" fillId="0" borderId="3" xfId="0" applyFont="1" applyBorder="1" applyAlignment="1">
      <alignment horizontal="center" vertical="center"/>
    </xf>
    <xf numFmtId="0" fontId="14" fillId="0" borderId="4" xfId="0" applyFont="1" applyBorder="1" applyAlignment="1">
      <alignment horizontal="center" vertical="center"/>
    </xf>
    <xf numFmtId="0" fontId="14" fillId="0" borderId="8" xfId="0" applyFont="1" applyBorder="1" applyAlignment="1">
      <alignment horizontal="center" vertical="center"/>
    </xf>
    <xf numFmtId="14" fontId="24" fillId="0" borderId="17" xfId="0" applyNumberFormat="1" applyFont="1" applyBorder="1" applyAlignment="1" applyProtection="1">
      <alignment horizontal="left" vertical="center" indent="1"/>
      <protection locked="0"/>
    </xf>
    <xf numFmtId="14" fontId="23" fillId="0" borderId="26" xfId="0" applyNumberFormat="1" applyFont="1" applyBorder="1" applyAlignment="1" applyProtection="1">
      <alignment horizontal="left" vertical="center" indent="1"/>
      <protection locked="0"/>
    </xf>
    <xf numFmtId="0" fontId="27" fillId="9" borderId="4" xfId="0" applyFont="1" applyFill="1" applyBorder="1" applyAlignment="1">
      <alignment horizontal="right" vertical="center" indent="1"/>
    </xf>
    <xf numFmtId="0" fontId="27" fillId="9" borderId="8" xfId="0" applyFont="1" applyFill="1" applyBorder="1" applyAlignment="1">
      <alignment horizontal="right" vertical="center" indent="1"/>
    </xf>
    <xf numFmtId="14" fontId="24" fillId="0" borderId="3" xfId="0" applyNumberFormat="1" applyFont="1" applyBorder="1" applyAlignment="1">
      <alignment horizontal="center" vertical="center" wrapText="1"/>
    </xf>
    <xf numFmtId="14" fontId="12" fillId="0" borderId="4" xfId="0" applyNumberFormat="1" applyFont="1" applyBorder="1" applyAlignment="1">
      <alignment horizontal="center" vertical="center" wrapText="1"/>
    </xf>
    <xf numFmtId="14" fontId="12" fillId="0" borderId="8" xfId="0" applyNumberFormat="1" applyFont="1" applyBorder="1" applyAlignment="1">
      <alignment horizontal="center" vertical="center" wrapText="1"/>
    </xf>
    <xf numFmtId="0" fontId="27" fillId="9" borderId="11" xfId="0" applyFont="1" applyFill="1" applyBorder="1" applyAlignment="1">
      <alignment horizontal="right" vertical="center" indent="1"/>
    </xf>
    <xf numFmtId="0" fontId="27" fillId="9" borderId="2" xfId="0" applyFont="1" applyFill="1" applyBorder="1" applyAlignment="1">
      <alignment horizontal="right" vertical="center" indent="1"/>
    </xf>
    <xf numFmtId="0" fontId="27" fillId="9" borderId="12" xfId="0" applyFont="1" applyFill="1" applyBorder="1" applyAlignment="1">
      <alignment horizontal="right" vertical="center" indent="1"/>
    </xf>
    <xf numFmtId="0" fontId="25" fillId="0" borderId="6"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7" xfId="0" applyFont="1" applyBorder="1" applyAlignment="1">
      <alignment horizontal="center" vertical="center" wrapText="1"/>
    </xf>
    <xf numFmtId="0" fontId="47" fillId="13" borderId="4" xfId="20" applyFont="1" applyFill="1" applyBorder="1" applyAlignment="1">
      <alignment horizontal="left" vertical="center" wrapText="1" inden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8" xfId="0" applyFont="1" applyBorder="1" applyAlignment="1">
      <alignment horizontal="center" vertical="center" wrapText="1"/>
    </xf>
    <xf numFmtId="0" fontId="38" fillId="0" borderId="56" xfId="0" applyFont="1" applyBorder="1" applyAlignment="1">
      <alignment horizontal="right" vertical="center" wrapText="1"/>
    </xf>
    <xf numFmtId="14" fontId="17" fillId="0" borderId="4" xfId="0" applyNumberFormat="1" applyFont="1" applyBorder="1" applyAlignment="1">
      <alignment horizontal="center" vertical="center" wrapText="1"/>
    </xf>
    <xf numFmtId="14" fontId="17" fillId="0" borderId="8" xfId="0" applyNumberFormat="1" applyFont="1" applyBorder="1" applyAlignment="1">
      <alignment horizontal="center" vertical="center" wrapText="1"/>
    </xf>
    <xf numFmtId="0" fontId="24" fillId="10" borderId="28" xfId="0" applyFont="1" applyFill="1" applyBorder="1" applyAlignment="1" applyProtection="1">
      <alignment horizontal="left" vertical="center" indent="1"/>
      <protection locked="0"/>
    </xf>
    <xf numFmtId="0" fontId="23" fillId="10" borderId="21" xfId="0" applyFont="1" applyFill="1" applyBorder="1" applyAlignment="1" applyProtection="1">
      <alignment horizontal="left" vertical="center" indent="1"/>
      <protection locked="0"/>
    </xf>
    <xf numFmtId="0" fontId="23" fillId="10" borderId="22" xfId="0" applyFont="1" applyFill="1" applyBorder="1" applyAlignment="1" applyProtection="1">
      <alignment horizontal="left" vertical="center" indent="1"/>
      <protection locked="0"/>
    </xf>
    <xf numFmtId="0" fontId="27" fillId="12" borderId="20" xfId="0" applyFont="1" applyFill="1" applyBorder="1" applyAlignment="1">
      <alignment horizontal="center" vertical="center"/>
    </xf>
    <xf numFmtId="0" fontId="8" fillId="12" borderId="21" xfId="0" applyFont="1" applyFill="1" applyBorder="1" applyAlignment="1">
      <alignment horizontal="center" vertical="center"/>
    </xf>
    <xf numFmtId="0" fontId="8" fillId="12" borderId="22" xfId="0" applyFont="1" applyFill="1" applyBorder="1" applyAlignment="1">
      <alignment horizontal="center" vertical="center"/>
    </xf>
    <xf numFmtId="0" fontId="27" fillId="12" borderId="31" xfId="0" applyFont="1" applyFill="1" applyBorder="1" applyAlignment="1">
      <alignment horizontal="right" vertical="center" indent="1"/>
    </xf>
    <xf numFmtId="0" fontId="8" fillId="12" borderId="17" xfId="0" applyFont="1" applyFill="1" applyBorder="1" applyAlignment="1">
      <alignment horizontal="right" vertical="center" indent="1"/>
    </xf>
    <xf numFmtId="0" fontId="27" fillId="4" borderId="6" xfId="0" applyFont="1" applyFill="1" applyBorder="1" applyAlignment="1">
      <alignment horizontal="left" vertical="center" indent="1"/>
    </xf>
    <xf numFmtId="0" fontId="27" fillId="4" borderId="5" xfId="0" applyFont="1" applyFill="1" applyBorder="1" applyAlignment="1">
      <alignment horizontal="left" vertical="center" indent="1"/>
    </xf>
    <xf numFmtId="0" fontId="27" fillId="2" borderId="19" xfId="0" applyFont="1" applyFill="1" applyBorder="1" applyAlignment="1">
      <alignment horizontal="left" vertical="center" indent="1"/>
    </xf>
    <xf numFmtId="0" fontId="27" fillId="2" borderId="0" xfId="0" applyFont="1" applyFill="1" applyAlignment="1">
      <alignment horizontal="left" vertical="center" indent="1"/>
    </xf>
    <xf numFmtId="0" fontId="27" fillId="12" borderId="15" xfId="0" applyFont="1" applyFill="1" applyBorder="1" applyAlignment="1">
      <alignment horizontal="right" vertical="center" indent="1"/>
    </xf>
    <xf numFmtId="0" fontId="22" fillId="12" borderId="29" xfId="0" applyFont="1" applyFill="1" applyBorder="1" applyAlignment="1">
      <alignment horizontal="right" vertical="center" indent="1"/>
    </xf>
    <xf numFmtId="0" fontId="24" fillId="10" borderId="6" xfId="0" applyFont="1" applyFill="1" applyBorder="1" applyAlignment="1" applyProtection="1">
      <alignment horizontal="left" vertical="center" wrapText="1" indent="1"/>
      <protection locked="0"/>
    </xf>
    <xf numFmtId="0" fontId="23" fillId="10" borderId="5" xfId="0" applyFont="1" applyFill="1" applyBorder="1" applyAlignment="1" applyProtection="1">
      <alignment horizontal="left" vertical="center" wrapText="1" indent="1"/>
      <protection locked="0"/>
    </xf>
    <xf numFmtId="0" fontId="23" fillId="10" borderId="23" xfId="0" applyFont="1" applyFill="1" applyBorder="1" applyAlignment="1" applyProtection="1">
      <alignment horizontal="left" vertical="center" wrapText="1" indent="1"/>
      <protection locked="0"/>
    </xf>
    <xf numFmtId="0" fontId="23" fillId="10" borderId="11" xfId="0" applyFont="1" applyFill="1" applyBorder="1" applyAlignment="1" applyProtection="1">
      <alignment horizontal="left" vertical="center" wrapText="1" indent="1"/>
      <protection locked="0"/>
    </xf>
    <xf numFmtId="0" fontId="23" fillId="10" borderId="2" xfId="0" applyFont="1" applyFill="1" applyBorder="1" applyAlignment="1" applyProtection="1">
      <alignment horizontal="left" vertical="center" wrapText="1" indent="1"/>
      <protection locked="0"/>
    </xf>
    <xf numFmtId="0" fontId="23" fillId="10" borderId="24" xfId="0" applyFont="1" applyFill="1" applyBorder="1" applyAlignment="1" applyProtection="1">
      <alignment horizontal="left" vertical="center" wrapText="1" indent="1"/>
      <protection locked="0"/>
    </xf>
    <xf numFmtId="0" fontId="27" fillId="12" borderId="32" xfId="0" applyFont="1" applyFill="1" applyBorder="1" applyAlignment="1">
      <alignment horizontal="right" vertical="center" indent="1"/>
    </xf>
    <xf numFmtId="0" fontId="8" fillId="12" borderId="4" xfId="0" applyFont="1" applyFill="1" applyBorder="1" applyAlignment="1">
      <alignment horizontal="right" vertical="center" indent="1"/>
    </xf>
    <xf numFmtId="0" fontId="24" fillId="0" borderId="4" xfId="0" applyFont="1" applyBorder="1" applyAlignment="1" applyProtection="1">
      <alignment horizontal="left" vertical="center" indent="1"/>
      <protection locked="0"/>
    </xf>
    <xf numFmtId="0" fontId="23" fillId="0" borderId="25" xfId="0" applyFont="1" applyBorder="1" applyAlignment="1" applyProtection="1">
      <alignment horizontal="left" vertical="center" indent="1"/>
      <protection locked="0"/>
    </xf>
    <xf numFmtId="0" fontId="27" fillId="7" borderId="6" xfId="0" applyFont="1" applyFill="1" applyBorder="1" applyAlignment="1">
      <alignment horizontal="center" vertical="center" wrapText="1"/>
    </xf>
    <xf numFmtId="0" fontId="8" fillId="7" borderId="19" xfId="0" applyFont="1" applyFill="1" applyBorder="1" applyAlignment="1">
      <alignment horizontal="center" vertical="center" wrapText="1"/>
    </xf>
    <xf numFmtId="49" fontId="0" fillId="0" borderId="33" xfId="0" applyNumberFormat="1" applyBorder="1" applyAlignment="1">
      <alignment horizontal="left" vertical="center" wrapText="1"/>
    </xf>
    <xf numFmtId="49" fontId="11" fillId="0" borderId="33" xfId="0" applyNumberFormat="1" applyFont="1" applyBorder="1" applyAlignment="1">
      <alignment horizontal="left" vertical="center" wrapText="1"/>
    </xf>
    <xf numFmtId="0" fontId="24" fillId="10" borderId="16" xfId="0" applyFont="1" applyFill="1" applyBorder="1" applyAlignment="1" applyProtection="1">
      <alignment horizontal="left" vertical="center" indent="1"/>
      <protection locked="0"/>
    </xf>
    <xf numFmtId="0" fontId="23" fillId="10" borderId="17" xfId="0" applyFont="1" applyFill="1" applyBorder="1" applyAlignment="1" applyProtection="1">
      <alignment horizontal="left" vertical="center" indent="1"/>
      <protection locked="0"/>
    </xf>
    <xf numFmtId="0" fontId="23" fillId="10" borderId="26" xfId="0" applyFont="1" applyFill="1" applyBorder="1" applyAlignment="1" applyProtection="1">
      <alignment horizontal="left" vertical="center" indent="1"/>
      <protection locked="0"/>
    </xf>
    <xf numFmtId="14" fontId="43" fillId="13" borderId="3" xfId="0" applyNumberFormat="1" applyFont="1" applyFill="1" applyBorder="1" applyAlignment="1">
      <alignment horizontal="left" vertical="center" wrapText="1" indent="1"/>
    </xf>
    <xf numFmtId="14" fontId="43" fillId="13" borderId="4" xfId="0" applyNumberFormat="1" applyFont="1" applyFill="1" applyBorder="1" applyAlignment="1">
      <alignment horizontal="left" vertical="center" wrapText="1" indent="1"/>
    </xf>
    <xf numFmtId="14" fontId="43" fillId="13" borderId="54" xfId="0" applyNumberFormat="1" applyFont="1" applyFill="1" applyBorder="1" applyAlignment="1">
      <alignment horizontal="left" vertical="center" wrapText="1" indent="1"/>
    </xf>
    <xf numFmtId="0" fontId="14" fillId="0" borderId="4" xfId="0" applyFont="1" applyBorder="1" applyAlignment="1">
      <alignment horizontal="center" vertical="center" wrapText="1"/>
    </xf>
    <xf numFmtId="0" fontId="14" fillId="0" borderId="8" xfId="0" applyFont="1" applyBorder="1" applyAlignment="1">
      <alignment horizontal="center" vertical="center" wrapText="1"/>
    </xf>
    <xf numFmtId="49" fontId="26" fillId="10" borderId="4" xfId="18" applyNumberFormat="1" applyFont="1" applyFill="1" applyBorder="1" applyAlignment="1" applyProtection="1">
      <alignment horizontal="left" vertical="center" wrapText="1" indent="1"/>
      <protection locked="0"/>
    </xf>
    <xf numFmtId="49" fontId="26" fillId="10" borderId="8" xfId="18" applyNumberFormat="1" applyFont="1" applyFill="1" applyBorder="1" applyAlignment="1" applyProtection="1">
      <alignment horizontal="left" vertical="center" wrapText="1" indent="1"/>
      <protection locked="0"/>
    </xf>
    <xf numFmtId="0" fontId="27" fillId="11" borderId="3" xfId="0" applyFont="1" applyFill="1" applyBorder="1" applyAlignment="1">
      <alignment horizontal="right" vertical="center" indent="1"/>
    </xf>
    <xf numFmtId="0" fontId="27" fillId="11" borderId="4" xfId="0" applyFont="1" applyFill="1" applyBorder="1" applyAlignment="1">
      <alignment horizontal="right" vertical="center" indent="1"/>
    </xf>
    <xf numFmtId="0" fontId="27" fillId="11" borderId="8" xfId="0" applyFont="1" applyFill="1" applyBorder="1" applyAlignment="1">
      <alignment horizontal="right" vertical="center" indent="1"/>
    </xf>
    <xf numFmtId="0" fontId="8" fillId="11" borderId="4" xfId="0" applyFont="1" applyFill="1" applyBorder="1" applyAlignment="1">
      <alignment horizontal="right" vertical="center" indent="1"/>
    </xf>
    <xf numFmtId="0" fontId="8" fillId="11" borderId="8" xfId="0" applyFont="1" applyFill="1" applyBorder="1" applyAlignment="1">
      <alignment horizontal="right" vertical="center" indent="1"/>
    </xf>
    <xf numFmtId="14" fontId="42" fillId="0" borderId="3" xfId="20" applyNumberFormat="1" applyFont="1" applyFill="1" applyBorder="1" applyAlignment="1" applyProtection="1">
      <alignment horizontal="left" vertical="center" wrapText="1"/>
    </xf>
    <xf numFmtId="14" fontId="42" fillId="0" borderId="4" xfId="20" applyNumberFormat="1" applyFont="1" applyFill="1" applyBorder="1" applyAlignment="1" applyProtection="1">
      <alignment horizontal="left" vertical="center" wrapText="1"/>
    </xf>
    <xf numFmtId="14" fontId="24" fillId="0" borderId="4" xfId="0" applyNumberFormat="1" applyFont="1" applyBorder="1" applyAlignment="1">
      <alignment horizontal="center" vertical="center" wrapText="1"/>
    </xf>
    <xf numFmtId="14" fontId="24" fillId="0" borderId="8" xfId="0" applyNumberFormat="1" applyFont="1" applyBorder="1" applyAlignment="1">
      <alignment horizontal="center" vertical="center" wrapText="1"/>
    </xf>
    <xf numFmtId="14" fontId="26" fillId="10" borderId="3" xfId="0" applyNumberFormat="1" applyFont="1" applyFill="1" applyBorder="1" applyAlignment="1" applyProtection="1">
      <alignment horizontal="center" vertical="center" wrapText="1"/>
      <protection locked="0"/>
    </xf>
    <xf numFmtId="14" fontId="26" fillId="10" borderId="4" xfId="0" applyNumberFormat="1" applyFont="1" applyFill="1" applyBorder="1" applyAlignment="1" applyProtection="1">
      <alignment horizontal="center" vertical="center" wrapText="1"/>
      <protection locked="0"/>
    </xf>
    <xf numFmtId="14" fontId="26" fillId="10" borderId="8" xfId="0" applyNumberFormat="1" applyFont="1" applyFill="1" applyBorder="1" applyAlignment="1" applyProtection="1">
      <alignment horizontal="center" vertical="center" wrapText="1"/>
      <protection locked="0"/>
    </xf>
    <xf numFmtId="14" fontId="24" fillId="0" borderId="3" xfId="0" applyNumberFormat="1" applyFont="1" applyBorder="1" applyAlignment="1">
      <alignment horizontal="left" vertical="center" wrapText="1" indent="1"/>
    </xf>
    <xf numFmtId="14" fontId="12" fillId="0" borderId="4" xfId="0" applyNumberFormat="1" applyFont="1" applyBorder="1" applyAlignment="1">
      <alignment horizontal="left" vertical="center" wrapText="1" indent="1"/>
    </xf>
    <xf numFmtId="14" fontId="12" fillId="0" borderId="8" xfId="0" applyNumberFormat="1" applyFont="1" applyBorder="1" applyAlignment="1">
      <alignment horizontal="left" vertical="center" wrapText="1" indent="1"/>
    </xf>
    <xf numFmtId="14" fontId="24" fillId="0" borderId="6" xfId="0" applyNumberFormat="1" applyFont="1" applyBorder="1" applyAlignment="1">
      <alignment horizontal="center" vertical="center" wrapText="1"/>
    </xf>
    <xf numFmtId="14" fontId="24" fillId="0" borderId="5" xfId="0" applyNumberFormat="1" applyFont="1" applyBorder="1" applyAlignment="1">
      <alignment horizontal="center" vertical="center" wrapText="1"/>
    </xf>
    <xf numFmtId="14" fontId="24" fillId="0" borderId="55" xfId="0" applyNumberFormat="1" applyFont="1" applyBorder="1" applyAlignment="1">
      <alignment horizontal="center" vertical="center" wrapText="1"/>
    </xf>
    <xf numFmtId="0" fontId="2" fillId="10" borderId="3" xfId="0" applyFont="1" applyFill="1" applyBorder="1" applyAlignment="1" applyProtection="1">
      <alignment horizontal="left" vertical="top" wrapText="1" indent="1"/>
      <protection locked="0"/>
    </xf>
    <xf numFmtId="0" fontId="35" fillId="10" borderId="4" xfId="0" applyFont="1" applyFill="1" applyBorder="1" applyAlignment="1" applyProtection="1">
      <alignment horizontal="left" vertical="top" wrapText="1" indent="1"/>
      <protection locked="0"/>
    </xf>
    <xf numFmtId="0" fontId="35" fillId="10" borderId="8" xfId="0" applyFont="1" applyFill="1" applyBorder="1" applyAlignment="1" applyProtection="1">
      <alignment horizontal="left" vertical="top" wrapText="1" indent="1"/>
      <protection locked="0"/>
    </xf>
    <xf numFmtId="0" fontId="2" fillId="10" borderId="11" xfId="0" applyFont="1" applyFill="1" applyBorder="1" applyAlignment="1" applyProtection="1">
      <alignment horizontal="center" vertical="top" wrapText="1"/>
      <protection locked="0"/>
    </xf>
    <xf numFmtId="0" fontId="2" fillId="10" borderId="2" xfId="0" applyFont="1" applyFill="1" applyBorder="1" applyAlignment="1" applyProtection="1">
      <alignment horizontal="center" vertical="top" wrapText="1"/>
      <protection locked="0"/>
    </xf>
    <xf numFmtId="14" fontId="42" fillId="13" borderId="3" xfId="20" applyNumberFormat="1" applyFont="1" applyFill="1" applyBorder="1" applyAlignment="1">
      <alignment horizontal="left" vertical="center" wrapText="1" indent="1"/>
    </xf>
    <xf numFmtId="14" fontId="42" fillId="13" borderId="4" xfId="20" applyNumberFormat="1" applyFont="1" applyFill="1" applyBorder="1" applyAlignment="1">
      <alignment horizontal="left" vertical="center" wrapText="1" indent="1"/>
    </xf>
    <xf numFmtId="0" fontId="20" fillId="0" borderId="0" xfId="0" applyFont="1" applyAlignment="1">
      <alignment horizontal="center" wrapText="1"/>
    </xf>
    <xf numFmtId="0" fontId="27" fillId="7" borderId="19" xfId="0" applyFont="1" applyFill="1" applyBorder="1" applyAlignment="1">
      <alignment horizontal="left" vertical="center" indent="1"/>
    </xf>
    <xf numFmtId="0" fontId="27" fillId="7" borderId="0" xfId="0" applyFont="1" applyFill="1" applyAlignment="1">
      <alignment horizontal="left" vertical="center" indent="1"/>
    </xf>
    <xf numFmtId="0" fontId="27" fillId="7" borderId="9" xfId="0" applyFont="1" applyFill="1" applyBorder="1" applyAlignment="1">
      <alignment horizontal="center" vertical="center" wrapText="1"/>
    </xf>
    <xf numFmtId="0" fontId="8" fillId="7" borderId="38" xfId="0" applyFont="1" applyFill="1" applyBorder="1" applyAlignment="1">
      <alignment horizontal="center" vertical="center" wrapText="1"/>
    </xf>
    <xf numFmtId="0" fontId="8" fillId="7" borderId="11" xfId="0" applyFont="1" applyFill="1" applyBorder="1" applyAlignment="1">
      <alignment horizontal="center" vertical="center" wrapText="1"/>
    </xf>
    <xf numFmtId="0" fontId="8" fillId="7" borderId="10" xfId="0" applyFont="1" applyFill="1" applyBorder="1" applyAlignment="1">
      <alignment horizontal="center" vertical="center"/>
    </xf>
    <xf numFmtId="0" fontId="8" fillId="7" borderId="7" xfId="0" applyFont="1" applyFill="1" applyBorder="1" applyAlignment="1">
      <alignment horizontal="center" vertical="center" wrapText="1"/>
    </xf>
    <xf numFmtId="0" fontId="8" fillId="7" borderId="18" xfId="0" applyFont="1" applyFill="1" applyBorder="1" applyAlignment="1">
      <alignment horizontal="center" vertical="center" wrapText="1"/>
    </xf>
    <xf numFmtId="0" fontId="0" fillId="10" borderId="12" xfId="0" applyFill="1" applyBorder="1" applyAlignment="1">
      <alignment horizontal="left" vertical="center" wrapText="1" indent="1"/>
    </xf>
    <xf numFmtId="0" fontId="0" fillId="0" borderId="2" xfId="0" applyBorder="1"/>
    <xf numFmtId="0" fontId="0" fillId="0" borderId="12" xfId="0" applyBorder="1"/>
    <xf numFmtId="0" fontId="0" fillId="10" borderId="8" xfId="0" applyFill="1" applyBorder="1" applyAlignment="1">
      <alignment horizontal="left" vertical="center" wrapText="1" indent="1"/>
    </xf>
    <xf numFmtId="0" fontId="0" fillId="0" borderId="4" xfId="0" applyBorder="1"/>
    <xf numFmtId="0" fontId="0" fillId="0" borderId="8" xfId="0" applyBorder="1"/>
    <xf numFmtId="0" fontId="0" fillId="10" borderId="68" xfId="0" applyFill="1" applyBorder="1" applyAlignment="1">
      <alignment horizontal="left" vertical="center" wrapText="1" indent="1"/>
    </xf>
    <xf numFmtId="0" fontId="0" fillId="0" borderId="17" xfId="0" applyBorder="1"/>
    <xf numFmtId="0" fontId="0" fillId="0" borderId="68" xfId="0" applyBorder="1"/>
    <xf numFmtId="0" fontId="46" fillId="0" borderId="78" xfId="0" applyFont="1" applyBorder="1" applyAlignment="1">
      <alignment horizontal="center" vertical="center"/>
    </xf>
    <xf numFmtId="0" fontId="0" fillId="0" borderId="65" xfId="0" applyBorder="1"/>
    <xf numFmtId="0" fontId="0" fillId="0" borderId="67" xfId="0" applyBorder="1"/>
    <xf numFmtId="0" fontId="0" fillId="10" borderId="71" xfId="0" applyFill="1" applyBorder="1" applyAlignment="1">
      <alignment horizontal="left" vertical="center" wrapText="1" indent="1"/>
    </xf>
    <xf numFmtId="0" fontId="0" fillId="0" borderId="19" xfId="0" applyBorder="1"/>
    <xf numFmtId="0" fontId="0" fillId="0" borderId="81" xfId="0" applyBorder="1"/>
    <xf numFmtId="0" fontId="0" fillId="0" borderId="79" xfId="0" applyBorder="1" applyAlignment="1">
      <alignment horizontal="left" vertical="top" wrapText="1"/>
    </xf>
    <xf numFmtId="0" fontId="0" fillId="10" borderId="62" xfId="0" applyFill="1" applyBorder="1" applyAlignment="1">
      <alignment horizontal="left" vertical="center" wrapText="1" indent="1"/>
    </xf>
    <xf numFmtId="0" fontId="0" fillId="0" borderId="21" xfId="0" applyBorder="1"/>
    <xf numFmtId="0" fontId="0" fillId="0" borderId="62" xfId="0" applyBorder="1"/>
    <xf numFmtId="0" fontId="27" fillId="12" borderId="18" xfId="0" applyFont="1" applyFill="1" applyBorder="1" applyAlignment="1">
      <alignment horizontal="left" vertical="center" indent="1"/>
    </xf>
    <xf numFmtId="0" fontId="0" fillId="0" borderId="18" xfId="0" applyBorder="1"/>
    <xf numFmtId="0" fontId="24" fillId="10" borderId="28" xfId="0" applyFont="1" applyFill="1" applyBorder="1" applyAlignment="1">
      <alignment horizontal="left" vertical="center" indent="1"/>
    </xf>
    <xf numFmtId="0" fontId="27" fillId="12" borderId="30" xfId="0" applyFont="1" applyFill="1" applyBorder="1" applyAlignment="1">
      <alignment horizontal="left" vertical="center" wrapText="1" indent="1"/>
    </xf>
    <xf numFmtId="0" fontId="0" fillId="0" borderId="5" xfId="0" applyBorder="1"/>
    <xf numFmtId="0" fontId="0" fillId="0" borderId="7" xfId="0" applyBorder="1"/>
    <xf numFmtId="0" fontId="0" fillId="0" borderId="59" xfId="0" applyBorder="1"/>
    <xf numFmtId="0" fontId="0" fillId="0" borderId="56" xfId="0" applyBorder="1"/>
    <xf numFmtId="0" fontId="0" fillId="0" borderId="0" xfId="0"/>
    <xf numFmtId="0" fontId="0" fillId="0" borderId="60" xfId="0" applyBorder="1"/>
    <xf numFmtId="14" fontId="24" fillId="0" borderId="7" xfId="0" applyNumberFormat="1" applyFont="1" applyBorder="1" applyAlignment="1">
      <alignment horizontal="center" vertical="center" wrapText="1"/>
    </xf>
    <xf numFmtId="2" fontId="0" fillId="10" borderId="80" xfId="0" applyNumberFormat="1" applyFill="1" applyBorder="1" applyAlignment="1">
      <alignment horizontal="center" vertical="center" wrapText="1"/>
    </xf>
    <xf numFmtId="0" fontId="0" fillId="0" borderId="75" xfId="0" applyBorder="1"/>
    <xf numFmtId="0" fontId="0" fillId="0" borderId="76" xfId="0" applyBorder="1"/>
    <xf numFmtId="0" fontId="0" fillId="0" borderId="82" xfId="0" applyBorder="1" applyAlignment="1">
      <alignment horizontal="left" vertical="top" wrapText="1"/>
    </xf>
    <xf numFmtId="0" fontId="0" fillId="0" borderId="13" xfId="0" applyBorder="1" applyAlignment="1">
      <alignment horizontal="left" vertical="top" wrapText="1"/>
    </xf>
    <xf numFmtId="0" fontId="0" fillId="0" borderId="83" xfId="0" applyBorder="1" applyAlignment="1">
      <alignment horizontal="left" vertical="top" wrapText="1"/>
    </xf>
    <xf numFmtId="0" fontId="56" fillId="0" borderId="84" xfId="0" applyFont="1" applyBorder="1" applyAlignment="1">
      <alignment horizontal="left" vertical="top" wrapText="1"/>
    </xf>
    <xf numFmtId="0" fontId="56" fillId="0" borderId="0" xfId="0" applyFont="1" applyAlignment="1">
      <alignment horizontal="left" vertical="top" wrapText="1"/>
    </xf>
    <xf numFmtId="0" fontId="56" fillId="0" borderId="85" xfId="0" applyFont="1" applyBorder="1" applyAlignment="1">
      <alignment horizontal="left" vertical="top" wrapText="1"/>
    </xf>
    <xf numFmtId="0" fontId="0" fillId="0" borderId="84" xfId="0" applyBorder="1" applyAlignment="1">
      <alignment horizontal="left" vertical="top" wrapText="1"/>
    </xf>
    <xf numFmtId="0" fontId="0" fillId="0" borderId="0" xfId="0" applyAlignment="1">
      <alignment horizontal="left" vertical="top" wrapText="1"/>
    </xf>
    <xf numFmtId="0" fontId="0" fillId="0" borderId="85" xfId="0" applyBorder="1" applyAlignment="1">
      <alignment horizontal="left" vertical="top" wrapText="1"/>
    </xf>
    <xf numFmtId="0" fontId="0" fillId="0" borderId="86" xfId="0" applyBorder="1"/>
    <xf numFmtId="0" fontId="0" fillId="13" borderId="71" xfId="0" applyFill="1" applyBorder="1" applyAlignment="1">
      <alignment horizontal="left" vertical="center" wrapText="1" indent="1"/>
    </xf>
    <xf numFmtId="0" fontId="0" fillId="0" borderId="72" xfId="0" applyBorder="1"/>
    <xf numFmtId="0" fontId="0" fillId="0" borderId="73" xfId="0" applyBorder="1"/>
    <xf numFmtId="0" fontId="46" fillId="0" borderId="61" xfId="0" applyFont="1" applyBorder="1" applyAlignment="1">
      <alignment horizontal="center" vertical="center"/>
    </xf>
    <xf numFmtId="0" fontId="0" fillId="10" borderId="87" xfId="0" applyFill="1" applyBorder="1" applyAlignment="1">
      <alignment horizontal="left" vertical="center" wrapText="1" indent="1"/>
    </xf>
    <xf numFmtId="0" fontId="0" fillId="0" borderId="84" xfId="0" applyBorder="1" applyAlignment="1">
      <alignment horizontal="left" wrapText="1"/>
    </xf>
    <xf numFmtId="0" fontId="0" fillId="0" borderId="85" xfId="0" applyBorder="1" applyAlignment="1">
      <alignment horizontal="left" wrapText="1"/>
    </xf>
    <xf numFmtId="0" fontId="54" fillId="14" borderId="13" xfId="24" applyFont="1" applyFill="1" applyBorder="1" applyAlignment="1" applyProtection="1">
      <alignment horizontal="left" vertical="center" wrapText="1" indent="1"/>
      <protection locked="0"/>
    </xf>
    <xf numFmtId="0" fontId="53" fillId="14" borderId="13" xfId="27" applyFont="1" applyFill="1" applyBorder="1" applyAlignment="1">
      <alignment horizontal="left" vertical="center" wrapText="1" indent="1"/>
    </xf>
    <xf numFmtId="0" fontId="15" fillId="10" borderId="44" xfId="24" applyFill="1" applyBorder="1" applyAlignment="1" applyProtection="1">
      <alignment horizontal="left" vertical="top" wrapText="1" indent="1"/>
      <protection locked="0"/>
    </xf>
    <xf numFmtId="0" fontId="18" fillId="10" borderId="44" xfId="24" applyFont="1" applyFill="1" applyBorder="1" applyAlignment="1" applyProtection="1">
      <alignment horizontal="left" vertical="top" wrapText="1" indent="1"/>
      <protection locked="0"/>
    </xf>
    <xf numFmtId="0" fontId="11" fillId="10" borderId="46" xfId="24" applyFont="1" applyFill="1" applyBorder="1" applyAlignment="1" applyProtection="1">
      <alignment horizontal="left" vertical="top" indent="1"/>
      <protection locked="0"/>
    </xf>
    <xf numFmtId="14" fontId="24" fillId="0" borderId="57" xfId="24" applyNumberFormat="1" applyFont="1" applyBorder="1" applyAlignment="1">
      <alignment horizontal="center" vertical="center" wrapText="1"/>
    </xf>
    <xf numFmtId="14" fontId="24" fillId="0" borderId="58" xfId="24" applyNumberFormat="1" applyFont="1" applyBorder="1" applyAlignment="1">
      <alignment horizontal="center" vertical="center" wrapText="1"/>
    </xf>
    <xf numFmtId="0" fontId="15" fillId="10" borderId="50" xfId="24" applyFill="1" applyBorder="1" applyAlignment="1" applyProtection="1">
      <alignment horizontal="left" vertical="top" wrapText="1" indent="1"/>
      <protection locked="0"/>
    </xf>
    <xf numFmtId="1" fontId="26" fillId="10" borderId="3" xfId="25" applyNumberFormat="1" applyFont="1" applyFill="1" applyBorder="1" applyAlignment="1" applyProtection="1">
      <alignment horizontal="left" vertical="center" wrapText="1" indent="1"/>
      <protection locked="0"/>
    </xf>
    <xf numFmtId="1" fontId="26" fillId="10" borderId="4" xfId="25" applyNumberFormat="1" applyFont="1" applyFill="1" applyBorder="1" applyAlignment="1" applyProtection="1">
      <alignment horizontal="left" vertical="center" wrapText="1" indent="1"/>
      <protection locked="0"/>
    </xf>
    <xf numFmtId="1" fontId="26" fillId="10" borderId="8" xfId="25" applyNumberFormat="1" applyFont="1" applyFill="1" applyBorder="1" applyAlignment="1" applyProtection="1">
      <alignment horizontal="left" vertical="center" wrapText="1" indent="1"/>
      <protection locked="0"/>
    </xf>
    <xf numFmtId="164" fontId="27" fillId="9" borderId="9" xfId="24" applyNumberFormat="1" applyFont="1" applyFill="1" applyBorder="1" applyAlignment="1">
      <alignment horizontal="center" vertical="center"/>
    </xf>
    <xf numFmtId="164" fontId="27" fillId="9" borderId="13" xfId="24" applyNumberFormat="1" applyFont="1" applyFill="1" applyBorder="1" applyAlignment="1">
      <alignment horizontal="center" vertical="center"/>
    </xf>
    <xf numFmtId="164" fontId="27" fillId="9" borderId="10" xfId="24" applyNumberFormat="1" applyFont="1" applyFill="1" applyBorder="1" applyAlignment="1">
      <alignment horizontal="center" vertical="center"/>
    </xf>
    <xf numFmtId="44" fontId="0" fillId="10" borderId="3" xfId="25" applyFont="1" applyFill="1" applyBorder="1" applyAlignment="1" applyProtection="1">
      <alignment horizontal="left" vertical="center" wrapText="1" indent="1"/>
      <protection locked="0"/>
    </xf>
    <xf numFmtId="44" fontId="11" fillId="10" borderId="4" xfId="25" applyFont="1" applyFill="1" applyBorder="1" applyAlignment="1" applyProtection="1">
      <alignment horizontal="left" vertical="center" wrapText="1" indent="1"/>
      <protection locked="0"/>
    </xf>
    <xf numFmtId="44" fontId="11" fillId="10" borderId="8" xfId="25" applyFont="1" applyFill="1" applyBorder="1" applyAlignment="1" applyProtection="1">
      <alignment horizontal="left" vertical="center" wrapText="1" indent="1"/>
      <protection locked="0"/>
    </xf>
    <xf numFmtId="44" fontId="0" fillId="5" borderId="7" xfId="25" applyFont="1" applyFill="1" applyBorder="1" applyAlignment="1" applyProtection="1">
      <alignment horizontal="center"/>
    </xf>
    <xf numFmtId="44" fontId="11" fillId="5" borderId="18" xfId="25" applyFont="1" applyFill="1" applyBorder="1" applyAlignment="1" applyProtection="1">
      <alignment horizontal="center"/>
    </xf>
    <xf numFmtId="44" fontId="11" fillId="5" borderId="12" xfId="25" applyFont="1" applyFill="1" applyBorder="1" applyAlignment="1" applyProtection="1">
      <alignment horizontal="center"/>
    </xf>
    <xf numFmtId="164" fontId="0" fillId="0" borderId="43" xfId="25" applyNumberFormat="1" applyFont="1" applyFill="1" applyBorder="1" applyAlignment="1" applyProtection="1">
      <alignment horizontal="center"/>
    </xf>
    <xf numFmtId="164" fontId="11" fillId="0" borderId="45" xfId="25" applyNumberFormat="1" applyFont="1" applyFill="1" applyBorder="1" applyAlignment="1" applyProtection="1">
      <alignment horizontal="center"/>
    </xf>
    <xf numFmtId="164" fontId="11" fillId="0" borderId="49" xfId="25" applyNumberFormat="1" applyFont="1" applyFill="1" applyBorder="1" applyAlignment="1" applyProtection="1">
      <alignment horizontal="center"/>
    </xf>
    <xf numFmtId="164" fontId="0" fillId="10" borderId="43" xfId="25" applyNumberFormat="1" applyFont="1" applyFill="1" applyBorder="1" applyAlignment="1" applyProtection="1">
      <alignment horizontal="center"/>
      <protection locked="0"/>
    </xf>
    <xf numFmtId="164" fontId="11" fillId="10" borderId="45" xfId="25" applyNumberFormat="1" applyFont="1" applyFill="1" applyBorder="1" applyAlignment="1" applyProtection="1">
      <alignment horizontal="center"/>
      <protection locked="0"/>
    </xf>
    <xf numFmtId="164" fontId="11" fillId="10" borderId="49" xfId="25" applyNumberFormat="1" applyFont="1" applyFill="1" applyBorder="1" applyAlignment="1" applyProtection="1">
      <alignment horizontal="center"/>
      <protection locked="0"/>
    </xf>
    <xf numFmtId="49" fontId="0" fillId="5" borderId="9" xfId="25" applyNumberFormat="1" applyFont="1" applyFill="1" applyBorder="1" applyAlignment="1" applyProtection="1">
      <alignment horizontal="left" vertical="center" wrapText="1" indent="1"/>
    </xf>
    <xf numFmtId="49" fontId="11" fillId="5" borderId="13" xfId="25" applyNumberFormat="1" applyFont="1" applyFill="1" applyBorder="1" applyAlignment="1" applyProtection="1">
      <alignment horizontal="left" vertical="center" wrapText="1" indent="1"/>
    </xf>
    <xf numFmtId="164" fontId="0" fillId="0" borderId="53" xfId="25" applyNumberFormat="1" applyFont="1" applyFill="1" applyBorder="1" applyAlignment="1" applyProtection="1">
      <alignment horizontal="center"/>
    </xf>
    <xf numFmtId="0" fontId="3" fillId="10" borderId="40" xfId="27" applyFill="1" applyBorder="1" applyAlignment="1">
      <alignment horizontal="left" vertical="top" wrapText="1" indent="1"/>
    </xf>
    <xf numFmtId="0" fontId="18" fillId="10" borderId="44" xfId="27" applyFont="1" applyFill="1" applyBorder="1" applyAlignment="1">
      <alignment horizontal="left" vertical="top" wrapText="1" indent="1"/>
    </xf>
    <xf numFmtId="0" fontId="18" fillId="10" borderId="46" xfId="27" applyFont="1" applyFill="1" applyBorder="1" applyAlignment="1">
      <alignment horizontal="left" vertical="top" wrapText="1" indent="1"/>
    </xf>
    <xf numFmtId="0" fontId="3" fillId="10" borderId="41" xfId="27" applyFill="1" applyBorder="1" applyAlignment="1">
      <alignment horizontal="center" vertical="center"/>
    </xf>
    <xf numFmtId="0" fontId="11" fillId="10" borderId="13" xfId="27" applyFont="1" applyFill="1" applyBorder="1" applyAlignment="1">
      <alignment horizontal="center" vertical="center"/>
    </xf>
    <xf numFmtId="0" fontId="11" fillId="10" borderId="47" xfId="27" applyFont="1" applyFill="1" applyBorder="1" applyAlignment="1">
      <alignment horizontal="center" vertical="center"/>
    </xf>
    <xf numFmtId="0" fontId="15" fillId="10" borderId="51" xfId="24" applyFill="1" applyBorder="1" applyAlignment="1" applyProtection="1">
      <alignment horizontal="center" vertical="center"/>
      <protection locked="0"/>
    </xf>
    <xf numFmtId="0" fontId="11" fillId="10" borderId="13" xfId="24" applyFont="1" applyFill="1" applyBorder="1" applyAlignment="1" applyProtection="1">
      <alignment horizontal="center" vertical="center"/>
      <protection locked="0"/>
    </xf>
    <xf numFmtId="0" fontId="11" fillId="10" borderId="47" xfId="24" applyFont="1" applyFill="1" applyBorder="1" applyAlignment="1" applyProtection="1">
      <alignment horizontal="center" vertical="center"/>
      <protection locked="0"/>
    </xf>
    <xf numFmtId="44" fontId="26" fillId="10" borderId="3" xfId="25" applyFont="1" applyFill="1" applyBorder="1" applyAlignment="1" applyProtection="1">
      <alignment horizontal="left" vertical="center" wrapText="1" indent="1" shrinkToFit="1"/>
      <protection locked="0"/>
    </xf>
    <xf numFmtId="44" fontId="13" fillId="10" borderId="4" xfId="25" applyFont="1" applyFill="1" applyBorder="1" applyAlignment="1" applyProtection="1">
      <alignment horizontal="left" vertical="center" indent="1" shrinkToFit="1"/>
      <protection locked="0"/>
    </xf>
    <xf numFmtId="44" fontId="13" fillId="10" borderId="8" xfId="25" applyFont="1" applyFill="1" applyBorder="1" applyAlignment="1" applyProtection="1">
      <alignment horizontal="left" vertical="center" indent="1" shrinkToFit="1"/>
      <protection locked="0"/>
    </xf>
    <xf numFmtId="0" fontId="3" fillId="10" borderId="50" xfId="27" applyFill="1" applyBorder="1" applyAlignment="1">
      <alignment horizontal="left" vertical="top" wrapText="1" indent="1"/>
    </xf>
    <xf numFmtId="0" fontId="11" fillId="10" borderId="46" xfId="27" applyFont="1" applyFill="1" applyBorder="1" applyAlignment="1">
      <alignment horizontal="left" vertical="top" indent="1"/>
    </xf>
    <xf numFmtId="0" fontId="3" fillId="10" borderId="51" xfId="27" applyFill="1" applyBorder="1" applyAlignment="1">
      <alignment horizontal="center" vertical="center"/>
    </xf>
    <xf numFmtId="0" fontId="15" fillId="10" borderId="3" xfId="24" applyFill="1" applyBorder="1" applyAlignment="1" applyProtection="1">
      <alignment horizontal="left" vertical="center" wrapText="1" indent="1"/>
      <protection locked="0"/>
    </xf>
    <xf numFmtId="0" fontId="11" fillId="10" borderId="4" xfId="24" applyFont="1" applyFill="1" applyBorder="1" applyAlignment="1" applyProtection="1">
      <alignment horizontal="left" vertical="center" wrapText="1" indent="1"/>
      <protection locked="0"/>
    </xf>
    <xf numFmtId="0" fontId="11" fillId="10" borderId="8" xfId="24" applyFont="1" applyFill="1" applyBorder="1" applyAlignment="1" applyProtection="1">
      <alignment horizontal="left" vertical="center" wrapText="1" indent="1"/>
      <protection locked="0"/>
    </xf>
    <xf numFmtId="0" fontId="27" fillId="9" borderId="3" xfId="24" applyFont="1" applyFill="1" applyBorder="1" applyAlignment="1">
      <alignment horizontal="right" vertical="center" indent="1"/>
    </xf>
    <xf numFmtId="0" fontId="27" fillId="9" borderId="4" xfId="24" applyFont="1" applyFill="1" applyBorder="1" applyAlignment="1">
      <alignment horizontal="right" vertical="center" indent="1"/>
    </xf>
    <xf numFmtId="0" fontId="27" fillId="9" borderId="8" xfId="24" applyFont="1" applyFill="1" applyBorder="1" applyAlignment="1">
      <alignment horizontal="right" vertical="center" indent="1"/>
    </xf>
    <xf numFmtId="49" fontId="15" fillId="0" borderId="33" xfId="24" applyNumberFormat="1" applyBorder="1" applyAlignment="1">
      <alignment horizontal="left" vertical="center" wrapText="1"/>
    </xf>
    <xf numFmtId="49" fontId="11" fillId="0" borderId="33" xfId="24" applyNumberFormat="1" applyFont="1" applyBorder="1" applyAlignment="1">
      <alignment horizontal="left" vertical="center" wrapText="1"/>
    </xf>
    <xf numFmtId="0" fontId="27" fillId="7" borderId="6" xfId="24" applyFont="1" applyFill="1" applyBorder="1" applyAlignment="1">
      <alignment horizontal="center" vertical="center" wrapText="1"/>
    </xf>
    <xf numFmtId="0" fontId="8" fillId="7" borderId="7" xfId="24" applyFont="1" applyFill="1" applyBorder="1" applyAlignment="1">
      <alignment horizontal="center" vertical="center" wrapText="1"/>
    </xf>
    <xf numFmtId="0" fontId="8" fillId="7" borderId="19" xfId="24" applyFont="1" applyFill="1" applyBorder="1" applyAlignment="1">
      <alignment horizontal="center" vertical="center" wrapText="1"/>
    </xf>
    <xf numFmtId="0" fontId="8" fillId="7" borderId="18" xfId="24" applyFont="1" applyFill="1" applyBorder="1" applyAlignment="1">
      <alignment horizontal="center" vertical="center" wrapText="1"/>
    </xf>
    <xf numFmtId="0" fontId="8" fillId="9" borderId="4" xfId="24" applyFont="1" applyFill="1" applyBorder="1" applyAlignment="1">
      <alignment horizontal="right" vertical="center" indent="1"/>
    </xf>
    <xf numFmtId="0" fontId="8" fillId="9" borderId="8" xfId="24" applyFont="1" applyFill="1" applyBorder="1" applyAlignment="1">
      <alignment horizontal="right" vertical="center" indent="1"/>
    </xf>
    <xf numFmtId="14" fontId="34" fillId="13" borderId="3" xfId="24" applyNumberFormat="1" applyFont="1" applyFill="1" applyBorder="1" applyAlignment="1">
      <alignment horizontal="left" vertical="center" wrapText="1" indent="1"/>
    </xf>
    <xf numFmtId="14" fontId="34" fillId="13" borderId="4" xfId="24" applyNumberFormat="1" applyFont="1" applyFill="1" applyBorder="1" applyAlignment="1">
      <alignment horizontal="left" vertical="center" wrapText="1" indent="1"/>
    </xf>
    <xf numFmtId="14" fontId="34" fillId="13" borderId="54" xfId="24" applyNumberFormat="1" applyFont="1" applyFill="1" applyBorder="1" applyAlignment="1">
      <alignment horizontal="left" vertical="center" wrapText="1" indent="1"/>
    </xf>
    <xf numFmtId="0" fontId="3" fillId="10" borderId="3" xfId="27" applyFill="1" applyBorder="1" applyAlignment="1">
      <alignment horizontal="left" vertical="top" wrapText="1" indent="1"/>
    </xf>
    <xf numFmtId="0" fontId="35" fillId="10" borderId="4" xfId="27" applyFont="1" applyFill="1" applyBorder="1" applyAlignment="1">
      <alignment horizontal="left" vertical="top" wrapText="1" indent="1"/>
    </xf>
    <xf numFmtId="0" fontId="35" fillId="10" borderId="8" xfId="27" applyFont="1" applyFill="1" applyBorder="1" applyAlignment="1">
      <alignment horizontal="left" vertical="top" wrapText="1" indent="1"/>
    </xf>
    <xf numFmtId="0" fontId="2" fillId="10" borderId="11" xfId="24" applyFont="1" applyFill="1" applyBorder="1" applyAlignment="1" applyProtection="1">
      <alignment horizontal="center" vertical="top" wrapText="1"/>
      <protection locked="0"/>
    </xf>
    <xf numFmtId="0" fontId="0" fillId="0" borderId="2" xfId="0" applyBorder="1" applyAlignment="1">
      <alignment horizontal="center" vertical="top" wrapText="1"/>
    </xf>
    <xf numFmtId="0" fontId="15" fillId="10" borderId="4" xfId="24" applyFill="1" applyBorder="1" applyAlignment="1" applyProtection="1">
      <alignment horizontal="left" vertical="center" wrapText="1" indent="1"/>
      <protection locked="0"/>
    </xf>
    <xf numFmtId="0" fontId="15" fillId="10" borderId="8" xfId="24" applyFill="1" applyBorder="1" applyAlignment="1" applyProtection="1">
      <alignment horizontal="left" vertical="center" wrapText="1" indent="1"/>
      <protection locked="0"/>
    </xf>
    <xf numFmtId="0" fontId="25" fillId="0" borderId="3" xfId="24" applyFont="1" applyBorder="1" applyAlignment="1">
      <alignment horizontal="center" vertical="center"/>
    </xf>
    <xf numFmtId="0" fontId="14" fillId="0" borderId="4" xfId="24" applyFont="1" applyBorder="1" applyAlignment="1">
      <alignment horizontal="center" vertical="center"/>
    </xf>
    <xf numFmtId="0" fontId="14" fillId="0" borderId="8" xfId="24" applyFont="1" applyBorder="1" applyAlignment="1">
      <alignment horizontal="center" vertical="center"/>
    </xf>
    <xf numFmtId="0" fontId="25" fillId="0" borderId="3" xfId="24" applyFont="1" applyBorder="1" applyAlignment="1">
      <alignment horizontal="center" vertical="center" wrapText="1"/>
    </xf>
    <xf numFmtId="0" fontId="25" fillId="0" borderId="4" xfId="24" applyFont="1" applyBorder="1" applyAlignment="1">
      <alignment horizontal="center" vertical="center" wrapText="1"/>
    </xf>
    <xf numFmtId="0" fontId="25" fillId="0" borderId="8" xfId="24" applyFont="1" applyBorder="1" applyAlignment="1">
      <alignment horizontal="center" vertical="center" wrapText="1"/>
    </xf>
    <xf numFmtId="0" fontId="27" fillId="9" borderId="11" xfId="24" applyFont="1" applyFill="1" applyBorder="1" applyAlignment="1">
      <alignment horizontal="right" vertical="center" indent="1"/>
    </xf>
    <xf numFmtId="0" fontId="27" fillId="9" borderId="2" xfId="24" applyFont="1" applyFill="1" applyBorder="1" applyAlignment="1">
      <alignment horizontal="right" vertical="center" indent="1"/>
    </xf>
    <xf numFmtId="0" fontId="27" fillId="9" borderId="12" xfId="24" applyFont="1" applyFill="1" applyBorder="1" applyAlignment="1">
      <alignment horizontal="right" vertical="center" indent="1"/>
    </xf>
    <xf numFmtId="0" fontId="37" fillId="13" borderId="6" xfId="25" applyNumberFormat="1" applyFont="1" applyFill="1" applyBorder="1" applyAlignment="1" applyProtection="1">
      <alignment horizontal="left" vertical="center" wrapText="1"/>
    </xf>
    <xf numFmtId="0" fontId="37" fillId="13" borderId="5" xfId="25" applyNumberFormat="1" applyFont="1" applyFill="1" applyBorder="1" applyAlignment="1" applyProtection="1">
      <alignment horizontal="left" vertical="center" wrapText="1"/>
    </xf>
    <xf numFmtId="0" fontId="3" fillId="0" borderId="5" xfId="27" applyBorder="1" applyAlignment="1">
      <alignment vertical="center" wrapText="1"/>
    </xf>
    <xf numFmtId="0" fontId="3" fillId="0" borderId="7" xfId="27" applyBorder="1" applyAlignment="1">
      <alignment vertical="center" wrapText="1"/>
    </xf>
    <xf numFmtId="0" fontId="37" fillId="13" borderId="19" xfId="25" applyNumberFormat="1" applyFont="1" applyFill="1" applyBorder="1" applyAlignment="1" applyProtection="1">
      <alignment horizontal="left" vertical="center" wrapText="1"/>
    </xf>
    <xf numFmtId="0" fontId="37" fillId="13" borderId="0" xfId="25" applyNumberFormat="1" applyFont="1" applyFill="1" applyBorder="1" applyAlignment="1" applyProtection="1">
      <alignment horizontal="left" vertical="center" wrapText="1"/>
    </xf>
    <xf numFmtId="0" fontId="3" fillId="0" borderId="0" xfId="27" applyAlignment="1">
      <alignment vertical="center" wrapText="1"/>
    </xf>
    <xf numFmtId="0" fontId="3" fillId="0" borderId="18" xfId="27" applyBorder="1" applyAlignment="1">
      <alignment vertical="center" wrapText="1"/>
    </xf>
    <xf numFmtId="0" fontId="37" fillId="13" borderId="11" xfId="25" applyNumberFormat="1" applyFont="1" applyFill="1" applyBorder="1" applyAlignment="1" applyProtection="1">
      <alignment horizontal="left" vertical="center" wrapText="1"/>
    </xf>
    <xf numFmtId="0" fontId="37" fillId="13" borderId="2" xfId="25" applyNumberFormat="1" applyFont="1" applyFill="1" applyBorder="1" applyAlignment="1" applyProtection="1">
      <alignment horizontal="left" vertical="center" wrapText="1"/>
    </xf>
    <xf numFmtId="0" fontId="3" fillId="0" borderId="2" xfId="27" applyBorder="1" applyAlignment="1">
      <alignment vertical="center" wrapText="1"/>
    </xf>
    <xf numFmtId="0" fontId="3" fillId="0" borderId="12" xfId="27" applyBorder="1" applyAlignment="1">
      <alignment vertical="center" wrapText="1"/>
    </xf>
    <xf numFmtId="14" fontId="24" fillId="0" borderId="3" xfId="24" applyNumberFormat="1" applyFont="1" applyBorder="1" applyAlignment="1">
      <alignment horizontal="center" vertical="center" wrapText="1"/>
    </xf>
    <xf numFmtId="14" fontId="12" fillId="0" borderId="4" xfId="24" applyNumberFormat="1" applyFont="1" applyBorder="1" applyAlignment="1">
      <alignment horizontal="center" vertical="center" wrapText="1"/>
    </xf>
    <xf numFmtId="14" fontId="12" fillId="0" borderId="8" xfId="24" applyNumberFormat="1" applyFont="1" applyBorder="1" applyAlignment="1">
      <alignment horizontal="center" vertical="center" wrapText="1"/>
    </xf>
    <xf numFmtId="44" fontId="0" fillId="10" borderId="3" xfId="25" applyFont="1" applyFill="1" applyBorder="1" applyAlignment="1" applyProtection="1">
      <alignment horizontal="left" vertical="center" wrapText="1" indent="1"/>
    </xf>
    <xf numFmtId="44" fontId="11" fillId="10" borderId="4" xfId="25" applyFont="1" applyFill="1" applyBorder="1" applyAlignment="1" applyProtection="1">
      <alignment horizontal="left" vertical="center" wrapText="1" indent="1"/>
    </xf>
    <xf numFmtId="44" fontId="11" fillId="10" borderId="8" xfId="25" applyFont="1" applyFill="1" applyBorder="1" applyAlignment="1" applyProtection="1">
      <alignment horizontal="left" vertical="center" wrapText="1" indent="1"/>
    </xf>
    <xf numFmtId="0" fontId="38" fillId="0" borderId="56" xfId="24" applyFont="1" applyBorder="1" applyAlignment="1">
      <alignment horizontal="right" vertical="center" wrapText="1"/>
    </xf>
    <xf numFmtId="14" fontId="17" fillId="0" borderId="4" xfId="24" applyNumberFormat="1" applyFont="1" applyBorder="1" applyAlignment="1">
      <alignment horizontal="center" vertical="center" wrapText="1"/>
    </xf>
    <xf numFmtId="14" fontId="17" fillId="0" borderId="8" xfId="24" applyNumberFormat="1" applyFont="1" applyBorder="1" applyAlignment="1">
      <alignment horizontal="center" vertical="center" wrapText="1"/>
    </xf>
    <xf numFmtId="0" fontId="27" fillId="7" borderId="9" xfId="24" applyFont="1" applyFill="1" applyBorder="1" applyAlignment="1">
      <alignment horizontal="center" vertical="center" wrapText="1"/>
    </xf>
    <xf numFmtId="0" fontId="8" fillId="7" borderId="10" xfId="24" applyFont="1" applyFill="1" applyBorder="1" applyAlignment="1">
      <alignment horizontal="center" vertical="center"/>
    </xf>
    <xf numFmtId="0" fontId="41" fillId="13" borderId="74" xfId="27" applyFont="1" applyFill="1" applyBorder="1" applyAlignment="1">
      <alignment horizontal="left" vertical="center" wrapText="1"/>
    </xf>
    <xf numFmtId="0" fontId="3" fillId="13" borderId="74" xfId="27" applyFill="1" applyBorder="1" applyAlignment="1">
      <alignment horizontal="left" vertical="center" wrapText="1"/>
    </xf>
    <xf numFmtId="0" fontId="8" fillId="7" borderId="38" xfId="24" applyFont="1" applyFill="1" applyBorder="1" applyAlignment="1">
      <alignment horizontal="center" vertical="center" wrapText="1"/>
    </xf>
    <xf numFmtId="0" fontId="8" fillId="7" borderId="11" xfId="24" applyFont="1" applyFill="1" applyBorder="1" applyAlignment="1">
      <alignment horizontal="center" vertical="center" wrapText="1"/>
    </xf>
    <xf numFmtId="0" fontId="24" fillId="10" borderId="6" xfId="24" applyFont="1" applyFill="1" applyBorder="1" applyAlignment="1" applyProtection="1">
      <alignment horizontal="left" vertical="center" wrapText="1" indent="1"/>
      <protection locked="0"/>
    </xf>
    <xf numFmtId="0" fontId="23" fillId="10" borderId="5" xfId="24" applyFont="1" applyFill="1" applyBorder="1" applyAlignment="1" applyProtection="1">
      <alignment horizontal="left" vertical="center" wrapText="1" indent="1"/>
      <protection locked="0"/>
    </xf>
    <xf numFmtId="0" fontId="23" fillId="10" borderId="23" xfId="24" applyFont="1" applyFill="1" applyBorder="1" applyAlignment="1" applyProtection="1">
      <alignment horizontal="left" vertical="center" wrapText="1" indent="1"/>
      <protection locked="0"/>
    </xf>
    <xf numFmtId="0" fontId="23" fillId="10" borderId="11" xfId="24" applyFont="1" applyFill="1" applyBorder="1" applyAlignment="1" applyProtection="1">
      <alignment horizontal="left" vertical="center" wrapText="1" indent="1"/>
      <protection locked="0"/>
    </xf>
    <xf numFmtId="0" fontId="23" fillId="10" borderId="2" xfId="24" applyFont="1" applyFill="1" applyBorder="1" applyAlignment="1" applyProtection="1">
      <alignment horizontal="left" vertical="center" wrapText="1" indent="1"/>
      <protection locked="0"/>
    </xf>
    <xf numFmtId="0" fontId="23" fillId="10" borderId="24" xfId="24" applyFont="1" applyFill="1" applyBorder="1" applyAlignment="1" applyProtection="1">
      <alignment horizontal="left" vertical="center" wrapText="1" indent="1"/>
      <protection locked="0"/>
    </xf>
    <xf numFmtId="0" fontId="27" fillId="12" borderId="32" xfId="24" applyFont="1" applyFill="1" applyBorder="1" applyAlignment="1">
      <alignment horizontal="right" vertical="center" indent="1"/>
    </xf>
    <xf numFmtId="0" fontId="8" fillId="12" borderId="4" xfId="24" applyFont="1" applyFill="1" applyBorder="1" applyAlignment="1">
      <alignment horizontal="right" vertical="center" indent="1"/>
    </xf>
    <xf numFmtId="0" fontId="24" fillId="0" borderId="4" xfId="24" applyFont="1" applyBorder="1" applyAlignment="1" applyProtection="1">
      <alignment horizontal="left" vertical="center" indent="1"/>
      <protection locked="0"/>
    </xf>
    <xf numFmtId="0" fontId="23" fillId="0" borderId="25" xfId="24" applyFont="1" applyBorder="1" applyAlignment="1" applyProtection="1">
      <alignment horizontal="left" vertical="center" indent="1"/>
      <protection locked="0"/>
    </xf>
    <xf numFmtId="0" fontId="24" fillId="10" borderId="16" xfId="24" applyFont="1" applyFill="1" applyBorder="1" applyAlignment="1" applyProtection="1">
      <alignment horizontal="left" vertical="center" indent="1"/>
      <protection locked="0"/>
    </xf>
    <xf numFmtId="0" fontId="23" fillId="10" borderId="17" xfId="24" applyFont="1" applyFill="1" applyBorder="1" applyAlignment="1" applyProtection="1">
      <alignment horizontal="left" vertical="center" indent="1"/>
      <protection locked="0"/>
    </xf>
    <xf numFmtId="0" fontId="23" fillId="10" borderId="26" xfId="24" applyFont="1" applyFill="1" applyBorder="1" applyAlignment="1" applyProtection="1">
      <alignment horizontal="left" vertical="center" indent="1"/>
      <protection locked="0"/>
    </xf>
    <xf numFmtId="14" fontId="24" fillId="0" borderId="17" xfId="24" applyNumberFormat="1" applyFont="1" applyBorder="1" applyAlignment="1" applyProtection="1">
      <alignment horizontal="left" vertical="center" indent="1"/>
      <protection locked="0"/>
    </xf>
    <xf numFmtId="14" fontId="23" fillId="0" borderId="26" xfId="24" applyNumberFormat="1" applyFont="1" applyBorder="1" applyAlignment="1" applyProtection="1">
      <alignment horizontal="left" vertical="center" indent="1"/>
      <protection locked="0"/>
    </xf>
    <xf numFmtId="0" fontId="24" fillId="10" borderId="28" xfId="24" applyFont="1" applyFill="1" applyBorder="1" applyAlignment="1" applyProtection="1">
      <alignment horizontal="left" vertical="center" indent="1"/>
      <protection locked="0"/>
    </xf>
    <xf numFmtId="0" fontId="23" fillId="10" borderId="21" xfId="24" applyFont="1" applyFill="1" applyBorder="1" applyAlignment="1" applyProtection="1">
      <alignment horizontal="left" vertical="center" indent="1"/>
      <protection locked="0"/>
    </xf>
    <xf numFmtId="0" fontId="23" fillId="10" borderId="22" xfId="24" applyFont="1" applyFill="1" applyBorder="1" applyAlignment="1" applyProtection="1">
      <alignment horizontal="left" vertical="center" indent="1"/>
      <protection locked="0"/>
    </xf>
    <xf numFmtId="0" fontId="27" fillId="12" borderId="20" xfId="24" applyFont="1" applyFill="1" applyBorder="1" applyAlignment="1">
      <alignment horizontal="center" vertical="center"/>
    </xf>
    <xf numFmtId="0" fontId="8" fillId="12" borderId="21" xfId="24" applyFont="1" applyFill="1" applyBorder="1" applyAlignment="1">
      <alignment horizontal="center" vertical="center"/>
    </xf>
    <xf numFmtId="0" fontId="8" fillId="12" borderId="22" xfId="24" applyFont="1" applyFill="1" applyBorder="1" applyAlignment="1">
      <alignment horizontal="center" vertical="center"/>
    </xf>
    <xf numFmtId="0" fontId="27" fillId="12" borderId="31" xfId="24" applyFont="1" applyFill="1" applyBorder="1" applyAlignment="1">
      <alignment horizontal="right" vertical="center" indent="1"/>
    </xf>
    <xf numFmtId="0" fontId="8" fillId="12" borderId="17" xfId="24" applyFont="1" applyFill="1" applyBorder="1" applyAlignment="1">
      <alignment horizontal="right" vertical="center" indent="1"/>
    </xf>
    <xf numFmtId="0" fontId="27" fillId="4" borderId="6" xfId="24" applyFont="1" applyFill="1" applyBorder="1" applyAlignment="1">
      <alignment horizontal="left" vertical="center" indent="1"/>
    </xf>
    <xf numFmtId="0" fontId="27" fillId="4" borderId="5" xfId="24" applyFont="1" applyFill="1" applyBorder="1" applyAlignment="1">
      <alignment horizontal="left" vertical="center" indent="1"/>
    </xf>
    <xf numFmtId="0" fontId="27" fillId="2" borderId="19" xfId="24" applyFont="1" applyFill="1" applyBorder="1" applyAlignment="1">
      <alignment horizontal="left" vertical="center" indent="1"/>
    </xf>
    <xf numFmtId="0" fontId="27" fillId="2" borderId="0" xfId="24" applyFont="1" applyFill="1" applyAlignment="1">
      <alignment horizontal="left" vertical="center" indent="1"/>
    </xf>
    <xf numFmtId="0" fontId="27" fillId="12" borderId="15" xfId="24" applyFont="1" applyFill="1" applyBorder="1" applyAlignment="1">
      <alignment horizontal="right" vertical="center" indent="1"/>
    </xf>
    <xf numFmtId="0" fontId="22" fillId="12" borderId="29" xfId="24" applyFont="1" applyFill="1" applyBorder="1" applyAlignment="1">
      <alignment horizontal="right" vertical="center" indent="1"/>
    </xf>
    <xf numFmtId="49" fontId="26" fillId="10" borderId="3" xfId="25" applyNumberFormat="1" applyFont="1" applyFill="1" applyBorder="1" applyAlignment="1" applyProtection="1">
      <alignment horizontal="left" vertical="center" wrapText="1" indent="1"/>
      <protection locked="0"/>
    </xf>
    <xf numFmtId="49" fontId="13" fillId="10" borderId="4" xfId="25" applyNumberFormat="1" applyFont="1" applyFill="1" applyBorder="1" applyAlignment="1" applyProtection="1">
      <alignment horizontal="left" vertical="center" wrapText="1" indent="1"/>
      <protection locked="0"/>
    </xf>
    <xf numFmtId="49" fontId="13" fillId="10" borderId="8" xfId="25" applyNumberFormat="1" applyFont="1" applyFill="1" applyBorder="1" applyAlignment="1" applyProtection="1">
      <alignment horizontal="left" vertical="center" wrapText="1" indent="1"/>
      <protection locked="0"/>
    </xf>
    <xf numFmtId="14" fontId="43" fillId="13" borderId="3" xfId="24" applyNumberFormat="1" applyFont="1" applyFill="1" applyBorder="1" applyAlignment="1">
      <alignment horizontal="left" vertical="center" wrapText="1" indent="1"/>
    </xf>
    <xf numFmtId="14" fontId="43" fillId="13" borderId="4" xfId="24" applyNumberFormat="1" applyFont="1" applyFill="1" applyBorder="1" applyAlignment="1">
      <alignment horizontal="left" vertical="center" wrapText="1" indent="1"/>
    </xf>
    <xf numFmtId="14" fontId="43" fillId="13" borderId="54" xfId="24" applyNumberFormat="1" applyFont="1" applyFill="1" applyBorder="1" applyAlignment="1">
      <alignment horizontal="left" vertical="center" wrapText="1" indent="1"/>
    </xf>
    <xf numFmtId="49" fontId="26" fillId="10" borderId="3" xfId="25" applyNumberFormat="1" applyFont="1" applyFill="1" applyBorder="1" applyAlignment="1" applyProtection="1">
      <alignment horizontal="left" vertical="center" wrapText="1" indent="1"/>
    </xf>
    <xf numFmtId="49" fontId="13" fillId="10" borderId="4" xfId="25" applyNumberFormat="1" applyFont="1" applyFill="1" applyBorder="1" applyAlignment="1" applyProtection="1">
      <alignment horizontal="left" vertical="center" wrapText="1" indent="1"/>
    </xf>
    <xf numFmtId="49" fontId="13" fillId="10" borderId="8" xfId="25" applyNumberFormat="1" applyFont="1" applyFill="1" applyBorder="1" applyAlignment="1" applyProtection="1">
      <alignment horizontal="left" vertical="center" wrapText="1" indent="1"/>
    </xf>
    <xf numFmtId="0" fontId="14" fillId="0" borderId="4" xfId="24" applyFont="1" applyBorder="1" applyAlignment="1">
      <alignment horizontal="center" vertical="center" wrapText="1"/>
    </xf>
    <xf numFmtId="0" fontId="14" fillId="0" borderId="8" xfId="24" applyFont="1" applyBorder="1" applyAlignment="1">
      <alignment horizontal="center" vertical="center" wrapText="1"/>
    </xf>
    <xf numFmtId="0" fontId="27" fillId="11" borderId="3" xfId="24" applyFont="1" applyFill="1" applyBorder="1" applyAlignment="1">
      <alignment horizontal="right" vertical="center" indent="1"/>
    </xf>
    <xf numFmtId="0" fontId="27" fillId="11" borderId="4" xfId="24" applyFont="1" applyFill="1" applyBorder="1" applyAlignment="1">
      <alignment horizontal="right" vertical="center" indent="1"/>
    </xf>
    <xf numFmtId="0" fontId="27" fillId="11" borderId="8" xfId="24" applyFont="1" applyFill="1" applyBorder="1" applyAlignment="1">
      <alignment horizontal="right" vertical="center" indent="1"/>
    </xf>
    <xf numFmtId="0" fontId="8" fillId="11" borderId="4" xfId="24" applyFont="1" applyFill="1" applyBorder="1" applyAlignment="1">
      <alignment horizontal="right" vertical="center" indent="1"/>
    </xf>
    <xf numFmtId="0" fontId="8" fillId="11" borderId="8" xfId="24" applyFont="1" applyFill="1" applyBorder="1" applyAlignment="1">
      <alignment horizontal="right" vertical="center" indent="1"/>
    </xf>
    <xf numFmtId="14" fontId="24" fillId="0" borderId="4" xfId="24" applyNumberFormat="1" applyFont="1" applyBorder="1" applyAlignment="1">
      <alignment horizontal="center" vertical="center" wrapText="1"/>
    </xf>
    <xf numFmtId="14" fontId="24" fillId="0" borderId="8" xfId="24" applyNumberFormat="1" applyFont="1" applyBorder="1" applyAlignment="1">
      <alignment horizontal="center" vertical="center" wrapText="1"/>
    </xf>
    <xf numFmtId="14" fontId="26" fillId="10" borderId="3" xfId="24" applyNumberFormat="1" applyFont="1" applyFill="1" applyBorder="1" applyAlignment="1" applyProtection="1">
      <alignment horizontal="center" vertical="center" wrapText="1"/>
      <protection locked="0"/>
    </xf>
    <xf numFmtId="14" fontId="26" fillId="10" borderId="4" xfId="24" applyNumberFormat="1" applyFont="1" applyFill="1" applyBorder="1" applyAlignment="1" applyProtection="1">
      <alignment horizontal="center" vertical="center" wrapText="1"/>
      <protection locked="0"/>
    </xf>
    <xf numFmtId="14" fontId="26" fillId="10" borderId="8" xfId="24" applyNumberFormat="1" applyFont="1" applyFill="1" applyBorder="1" applyAlignment="1" applyProtection="1">
      <alignment horizontal="center" vertical="center" wrapText="1"/>
      <protection locked="0"/>
    </xf>
    <xf numFmtId="0" fontId="20" fillId="0" borderId="0" xfId="24" applyFont="1" applyAlignment="1">
      <alignment horizontal="center" wrapText="1"/>
    </xf>
    <xf numFmtId="0" fontId="27" fillId="7" borderId="19" xfId="24" applyFont="1" applyFill="1" applyBorder="1" applyAlignment="1">
      <alignment horizontal="left" vertical="center" indent="1"/>
    </xf>
    <xf numFmtId="0" fontId="27" fillId="7" borderId="0" xfId="24" applyFont="1" applyFill="1" applyAlignment="1">
      <alignment horizontal="left" vertical="center" indent="1"/>
    </xf>
    <xf numFmtId="14" fontId="24" fillId="0" borderId="3" xfId="24" applyNumberFormat="1" applyFont="1" applyBorder="1" applyAlignment="1">
      <alignment horizontal="left" vertical="center" wrapText="1" indent="1"/>
    </xf>
    <xf numFmtId="14" fontId="12" fillId="0" borderId="4" xfId="24" applyNumberFormat="1" applyFont="1" applyBorder="1" applyAlignment="1">
      <alignment horizontal="left" vertical="center" wrapText="1" indent="1"/>
    </xf>
    <xf numFmtId="14" fontId="12" fillId="0" borderId="8" xfId="24" applyNumberFormat="1" applyFont="1" applyBorder="1" applyAlignment="1">
      <alignment horizontal="left" vertical="center" wrapText="1" indent="1"/>
    </xf>
    <xf numFmtId="14" fontId="24" fillId="0" borderId="6" xfId="24" applyNumberFormat="1" applyFont="1" applyBorder="1" applyAlignment="1">
      <alignment horizontal="center" vertical="center" wrapText="1"/>
    </xf>
    <xf numFmtId="14" fontId="24" fillId="0" borderId="5" xfId="24" applyNumberFormat="1" applyFont="1" applyBorder="1" applyAlignment="1">
      <alignment horizontal="center" vertical="center" wrapText="1"/>
    </xf>
    <xf numFmtId="14" fontId="24" fillId="0" borderId="55" xfId="24" applyNumberFormat="1" applyFont="1" applyBorder="1" applyAlignment="1">
      <alignment horizontal="center" vertical="center" wrapText="1"/>
    </xf>
    <xf numFmtId="0" fontId="41" fillId="13" borderId="0" xfId="27" applyFont="1" applyFill="1" applyAlignment="1">
      <alignment horizontal="left" vertical="center" wrapText="1"/>
    </xf>
    <xf numFmtId="0" fontId="3" fillId="13" borderId="0" xfId="27" applyFill="1" applyAlignment="1">
      <alignment horizontal="left" vertical="center" wrapText="1"/>
    </xf>
    <xf numFmtId="0" fontId="3" fillId="0" borderId="0" xfId="27" applyAlignment="1">
      <alignment wrapText="1"/>
    </xf>
    <xf numFmtId="1" fontId="37" fillId="13" borderId="6" xfId="25" applyNumberFormat="1" applyFont="1" applyFill="1" applyBorder="1" applyAlignment="1" applyProtection="1">
      <alignment horizontal="center" vertical="center" wrapText="1"/>
    </xf>
    <xf numFmtId="1" fontId="37" fillId="13" borderId="5" xfId="25" applyNumberFormat="1" applyFont="1" applyFill="1" applyBorder="1" applyAlignment="1" applyProtection="1">
      <alignment horizontal="center" vertical="center" wrapText="1"/>
    </xf>
    <xf numFmtId="1" fontId="37" fillId="13" borderId="19" xfId="25" applyNumberFormat="1" applyFont="1" applyFill="1" applyBorder="1" applyAlignment="1" applyProtection="1">
      <alignment horizontal="center" vertical="center" wrapText="1"/>
    </xf>
    <xf numFmtId="1" fontId="37" fillId="13" borderId="0" xfId="25" applyNumberFormat="1" applyFont="1" applyFill="1" applyBorder="1" applyAlignment="1" applyProtection="1">
      <alignment horizontal="center" vertical="center" wrapText="1"/>
    </xf>
    <xf numFmtId="1" fontId="37" fillId="13" borderId="11" xfId="25" applyNumberFormat="1" applyFont="1" applyFill="1" applyBorder="1" applyAlignment="1" applyProtection="1">
      <alignment horizontal="center" vertical="center" wrapText="1"/>
    </xf>
    <xf numFmtId="1" fontId="37" fillId="13" borderId="2" xfId="25" applyNumberFormat="1" applyFont="1" applyFill="1" applyBorder="1" applyAlignment="1" applyProtection="1">
      <alignment horizontal="center" vertical="center" wrapText="1"/>
    </xf>
    <xf numFmtId="1" fontId="37" fillId="13" borderId="6" xfId="25" applyNumberFormat="1" applyFont="1" applyFill="1" applyBorder="1" applyAlignment="1" applyProtection="1">
      <alignment horizontal="left" vertical="center" wrapText="1"/>
    </xf>
    <xf numFmtId="1" fontId="37" fillId="13" borderId="5" xfId="25" applyNumberFormat="1" applyFont="1" applyFill="1" applyBorder="1" applyAlignment="1" applyProtection="1">
      <alignment horizontal="left" vertical="center" wrapText="1"/>
    </xf>
    <xf numFmtId="1" fontId="37" fillId="13" borderId="19" xfId="25" applyNumberFormat="1" applyFont="1" applyFill="1" applyBorder="1" applyAlignment="1" applyProtection="1">
      <alignment horizontal="left" vertical="center" wrapText="1"/>
    </xf>
    <xf numFmtId="1" fontId="37" fillId="13" borderId="0" xfId="25" applyNumberFormat="1" applyFont="1" applyFill="1" applyBorder="1" applyAlignment="1" applyProtection="1">
      <alignment horizontal="left" vertical="center" wrapText="1"/>
    </xf>
    <xf numFmtId="1" fontId="37" fillId="13" borderId="11" xfId="25" applyNumberFormat="1" applyFont="1" applyFill="1" applyBorder="1" applyAlignment="1" applyProtection="1">
      <alignment horizontal="left" vertical="center" wrapText="1"/>
    </xf>
    <xf numFmtId="1" fontId="37" fillId="13" borderId="2" xfId="25" applyNumberFormat="1" applyFont="1" applyFill="1" applyBorder="1" applyAlignment="1" applyProtection="1">
      <alignment horizontal="left" vertical="center" wrapText="1"/>
    </xf>
  </cellXfs>
  <cellStyles count="29">
    <cellStyle name="Currency" xfId="18" builtinId="4"/>
    <cellStyle name="Currency 2" xfId="25" xr:uid="{F5A70C6D-C44D-4517-85F4-5187FDFD3867}"/>
    <cellStyle name="Currency 3" xfId="28" xr:uid="{81E37571-5354-49F3-A294-C519F11DCFB9}"/>
    <cellStyle name="Followed Hyperlink" xfId="6" builtinId="9" hidden="1"/>
    <cellStyle name="Followed Hyperlink" xfId="14" builtinId="9" hidden="1"/>
    <cellStyle name="Followed Hyperlink" xfId="4" builtinId="9" hidden="1"/>
    <cellStyle name="Followed Hyperlink" xfId="16" builtinId="9" hidden="1"/>
    <cellStyle name="Followed Hyperlink" xfId="10" builtinId="9" hidden="1"/>
    <cellStyle name="Followed Hyperlink" xfId="15" builtinId="9" hidden="1"/>
    <cellStyle name="Followed Hyperlink" xfId="8" builtinId="9" hidden="1"/>
    <cellStyle name="Followed Hyperlink" xfId="12" builtinId="9" hidden="1"/>
    <cellStyle name="Followed Hyperlink" xfId="2" builtinId="9" hidden="1"/>
    <cellStyle name="Hyperlink" xfId="7" builtinId="8" hidden="1"/>
    <cellStyle name="Hyperlink" xfId="9" builtinId="8" hidden="1"/>
    <cellStyle name="Hyperlink" xfId="11" builtinId="8" hidden="1"/>
    <cellStyle name="Hyperlink" xfId="1" builtinId="8" hidden="1"/>
    <cellStyle name="Hyperlink" xfId="3" builtinId="8" hidden="1"/>
    <cellStyle name="Hyperlink" xfId="5" builtinId="8" hidden="1"/>
    <cellStyle name="Hyperlink" xfId="13" builtinId="8" hidden="1"/>
    <cellStyle name="Hyperlink" xfId="20" builtinId="8"/>
    <cellStyle name="Hyperlink 2" xfId="22" xr:uid="{65FEED3B-0477-4FFA-8453-6005A23158F5}"/>
    <cellStyle name="Normal" xfId="0" builtinId="0"/>
    <cellStyle name="Normal 2" xfId="17" xr:uid="{00000000-0005-0000-0000-000000000000}"/>
    <cellStyle name="Normal 2 2" xfId="24" xr:uid="{396248E3-522E-46B1-92FE-9DAD200214BC}"/>
    <cellStyle name="Normal 3" xfId="21" xr:uid="{C58BC6D3-160C-424B-B086-E32C98C99BDD}"/>
    <cellStyle name="Normal 3 2" xfId="23" xr:uid="{340D9F8E-7F11-402C-ABA4-7DCA5AF200D0}"/>
    <cellStyle name="Normal 4" xfId="27" xr:uid="{CA62C053-1F05-4456-A2EF-077ED9720D1B}"/>
    <cellStyle name="Percent" xfId="19" builtinId="5"/>
    <cellStyle name="Percent 2" xfId="26" xr:uid="{84FEDD0F-1757-4836-96E2-CF939FA327FC}"/>
  </cellStyles>
  <dxfs count="44">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ont>
        <color theme="0"/>
      </font>
    </dxf>
    <dxf>
      <font>
        <color rgb="FF9C0006"/>
      </font>
      <fill>
        <patternFill>
          <bgColor rgb="FFFFC7CE"/>
        </patternFill>
      </fill>
    </dxf>
    <dxf>
      <font>
        <color theme="0"/>
      </font>
      <fill>
        <patternFill patternType="none">
          <bgColor auto="1"/>
        </patternFill>
      </fill>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theme="0" tint="-4.9989318521683403E-2"/>
      </font>
      <fill>
        <patternFill patternType="none">
          <bgColor auto="1"/>
        </patternFill>
      </fill>
    </dxf>
    <dxf>
      <font>
        <color theme="0" tint="-4.9989318521683403E-2"/>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ont>
        <color theme="0"/>
      </font>
    </dxf>
    <dxf>
      <font>
        <color rgb="FF9C0006"/>
      </font>
      <fill>
        <patternFill>
          <bgColor rgb="FFFFC7CE"/>
        </patternFill>
      </fill>
    </dxf>
    <dxf>
      <font>
        <color theme="0"/>
      </font>
      <fill>
        <patternFill patternType="none">
          <bgColor auto="1"/>
        </patternFill>
      </fill>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theme="0" tint="-4.9989318521683403E-2"/>
      </font>
      <fill>
        <patternFill patternType="none">
          <bgColor auto="1"/>
        </patternFill>
      </fill>
    </dxf>
    <dxf>
      <font>
        <color theme="0" tint="-4.9989318521683403E-2"/>
      </font>
    </dxf>
    <dxf>
      <font>
        <color theme="0"/>
      </font>
    </dxf>
  </dxfs>
  <tableStyles count="0" defaultTableStyle="TableStyleMedium9" defaultPivotStyle="PivotStyleMedium4"/>
  <colors>
    <mruColors>
      <color rgb="FFD6DCE4"/>
      <color rgb="FFADBACB"/>
      <color rgb="FFD9D9D9"/>
      <color rgb="FFC9C9C9"/>
      <color rgb="FF222B35"/>
      <color rgb="FFA50021"/>
      <color rgb="FFFFFFFF"/>
      <color rgb="FF8A9CB4"/>
      <color rgb="FF333F4F"/>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IC-Business-Process-Flowchart-Template2"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Towing-Invoice-Templat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iness Process Flowchart"/>
      <sheetName val="Business_Process_Flowchart"/>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wing Invoice"/>
      <sheetName val="- Disclaimer -"/>
      <sheetName val="Towing_Invoice"/>
      <sheetName val="-_Disclaimer_-"/>
    </sheetNames>
    <sheetDataSet>
      <sheetData sheetId="0"/>
      <sheetData sheetId="1" refreshError="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jp.gov/doj-guide-to-procurement-procedures" TargetMode="External"/><Relationship Id="rId2" Type="http://schemas.openxmlformats.org/officeDocument/2006/relationships/hyperlink" Target="https://www.ojp.gov/sites/g/files/xyckuh241/files/media/document/New_Procurement_Guide.pdf" TargetMode="External"/><Relationship Id="rId1" Type="http://schemas.openxmlformats.org/officeDocument/2006/relationships/hyperlink" Target="https://www.gsa.gov/travel/plan-book/per-diem-rates"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ojp.gov/doj-guide-to-procurement-procedures" TargetMode="External"/><Relationship Id="rId2" Type="http://schemas.openxmlformats.org/officeDocument/2006/relationships/hyperlink" Target="https://www.ojp.gov/sites/g/files/xyckuh241/files/media/document/New_Procurement_Guide.pdf" TargetMode="External"/><Relationship Id="rId1" Type="http://schemas.openxmlformats.org/officeDocument/2006/relationships/hyperlink" Target="https://www.gsa.gov/travel/plan-book/per-diem-rates"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49328-67D4-4CD0-BFE9-43BD8ABF52E4}">
  <sheetPr>
    <pageSetUpPr fitToPage="1"/>
  </sheetPr>
  <dimension ref="A1:W221"/>
  <sheetViews>
    <sheetView showGridLines="0" zoomScale="80" zoomScaleNormal="80" zoomScaleSheetLayoutView="100" zoomScalePageLayoutView="75" workbookViewId="0">
      <selection activeCell="H33" sqref="H33"/>
    </sheetView>
  </sheetViews>
  <sheetFormatPr defaultColWidth="11" defaultRowHeight="15.75"/>
  <cols>
    <col min="1" max="1" width="36.125" customWidth="1"/>
    <col min="2" max="2" width="53.875" customWidth="1"/>
    <col min="3" max="6" width="17.125" customWidth="1"/>
    <col min="7" max="7" width="18.75" customWidth="1"/>
    <col min="8" max="8" width="16.375" customWidth="1"/>
    <col min="9" max="10" width="12.625" customWidth="1"/>
    <col min="11" max="13" width="15.875" customWidth="1"/>
    <col min="14" max="14" width="29.875" customWidth="1"/>
    <col min="15" max="17" width="15.875" customWidth="1"/>
    <col min="18" max="18" width="61.25" customWidth="1"/>
    <col min="19" max="19" width="19" style="3" customWidth="1"/>
    <col min="22" max="22" width="0" hidden="1" customWidth="1"/>
    <col min="23" max="23" width="25" hidden="1" customWidth="1"/>
    <col min="24" max="24" width="0" hidden="1" customWidth="1"/>
  </cols>
  <sheetData>
    <row r="1" spans="1:21" ht="50.1" customHeight="1" thickBot="1">
      <c r="B1" s="92" t="s">
        <v>194</v>
      </c>
      <c r="C1" s="92"/>
      <c r="D1" s="92"/>
      <c r="E1" s="92"/>
      <c r="F1" s="92"/>
      <c r="G1" s="410"/>
      <c r="H1" s="410"/>
      <c r="I1" s="410"/>
      <c r="J1" s="410"/>
      <c r="K1" s="410"/>
      <c r="L1" s="128"/>
      <c r="M1" s="128"/>
      <c r="N1" s="128"/>
    </row>
    <row r="2" spans="1:21" ht="20.100000000000001" customHeight="1" thickTop="1">
      <c r="A2" s="119" t="s">
        <v>1</v>
      </c>
      <c r="B2" s="29" t="s">
        <v>2</v>
      </c>
      <c r="C2" s="413"/>
      <c r="D2" s="414"/>
      <c r="E2" s="415"/>
      <c r="F2" s="19"/>
      <c r="G2" s="416" t="s">
        <v>4</v>
      </c>
      <c r="H2" s="417"/>
      <c r="I2" s="417"/>
      <c r="J2" s="417"/>
      <c r="K2" s="418"/>
    </row>
    <row r="3" spans="1:21" ht="20.100000000000001" customHeight="1">
      <c r="B3" s="425" t="s">
        <v>5</v>
      </c>
      <c r="C3" s="427" t="s">
        <v>6</v>
      </c>
      <c r="D3" s="428"/>
      <c r="E3" s="429"/>
      <c r="F3" s="20"/>
      <c r="G3" s="433" t="s">
        <v>7</v>
      </c>
      <c r="H3" s="434"/>
      <c r="I3" s="434"/>
      <c r="J3" s="435"/>
      <c r="K3" s="436"/>
    </row>
    <row r="4" spans="1:21" ht="20.100000000000001" customHeight="1">
      <c r="B4" s="426"/>
      <c r="C4" s="430"/>
      <c r="D4" s="431"/>
      <c r="E4" s="432"/>
      <c r="F4" s="20"/>
      <c r="G4" s="433" t="s">
        <v>8</v>
      </c>
      <c r="H4" s="434"/>
      <c r="I4" s="434"/>
      <c r="J4" s="435"/>
      <c r="K4" s="436"/>
    </row>
    <row r="5" spans="1:21" ht="20.100000000000001" customHeight="1" thickBot="1">
      <c r="B5" s="30" t="s">
        <v>9</v>
      </c>
      <c r="C5" s="441"/>
      <c r="D5" s="442"/>
      <c r="E5" s="443"/>
      <c r="F5" s="19"/>
      <c r="G5" s="419" t="s">
        <v>11</v>
      </c>
      <c r="H5" s="420"/>
      <c r="I5" s="420"/>
      <c r="J5" s="393"/>
      <c r="K5" s="394"/>
    </row>
    <row r="6" spans="1:21" ht="8.1" customHeight="1" thickTop="1">
      <c r="B6" s="88"/>
      <c r="C6" s="88"/>
      <c r="D6" s="88"/>
      <c r="E6" s="88"/>
      <c r="F6" s="88"/>
      <c r="G6" s="88"/>
      <c r="H6" s="88"/>
      <c r="I6" s="88"/>
      <c r="J6" s="88"/>
      <c r="K6" s="88"/>
    </row>
    <row r="7" spans="1:21" ht="24.95" customHeight="1">
      <c r="B7" s="129" t="s">
        <v>12</v>
      </c>
      <c r="C7" s="130"/>
      <c r="D7" s="130"/>
      <c r="E7" s="130"/>
      <c r="F7" s="130"/>
      <c r="G7" s="130"/>
      <c r="H7" s="130"/>
      <c r="I7" s="130"/>
      <c r="J7" s="130"/>
      <c r="K7" s="130"/>
      <c r="L7" s="130"/>
      <c r="M7" s="130"/>
      <c r="S7"/>
      <c r="U7" s="3"/>
    </row>
    <row r="8" spans="1:21" ht="24.95" customHeight="1">
      <c r="B8" s="21" t="s">
        <v>13</v>
      </c>
      <c r="C8" s="479" t="s">
        <v>14</v>
      </c>
      <c r="D8" s="479" t="s">
        <v>15</v>
      </c>
      <c r="E8" s="479" t="s">
        <v>195</v>
      </c>
      <c r="F8" s="479" t="s">
        <v>17</v>
      </c>
      <c r="G8" s="437" t="s">
        <v>18</v>
      </c>
      <c r="H8" s="483"/>
      <c r="I8" s="437" t="s">
        <v>19</v>
      </c>
      <c r="J8" s="437" t="s">
        <v>20</v>
      </c>
      <c r="K8" s="437" t="s">
        <v>21</v>
      </c>
      <c r="L8" s="479" t="s">
        <v>22</v>
      </c>
      <c r="M8" s="437" t="s">
        <v>23</v>
      </c>
      <c r="S8"/>
      <c r="U8" s="3"/>
    </row>
    <row r="9" spans="1:21" ht="24.95" customHeight="1">
      <c r="B9" s="22" t="s">
        <v>24</v>
      </c>
      <c r="C9" s="482"/>
      <c r="D9" s="482"/>
      <c r="E9" s="482"/>
      <c r="F9" s="482"/>
      <c r="G9" s="438"/>
      <c r="H9" s="484"/>
      <c r="I9" s="438"/>
      <c r="J9" s="438"/>
      <c r="K9" s="438"/>
      <c r="L9" s="480"/>
      <c r="M9" s="481"/>
      <c r="S9"/>
      <c r="U9" s="3"/>
    </row>
    <row r="10" spans="1:21" ht="30" customHeight="1">
      <c r="B10" s="31" t="s">
        <v>25</v>
      </c>
      <c r="C10" s="32">
        <f>K43</f>
        <v>0</v>
      </c>
      <c r="D10" s="32">
        <f>L43</f>
        <v>0</v>
      </c>
      <c r="E10" s="32">
        <f>M43</f>
        <v>0</v>
      </c>
      <c r="F10" s="33">
        <f>O43</f>
        <v>0</v>
      </c>
      <c r="G10" s="439"/>
      <c r="H10" s="440"/>
      <c r="I10" s="34">
        <v>0</v>
      </c>
      <c r="J10" s="34">
        <v>0</v>
      </c>
      <c r="K10" s="34">
        <v>0</v>
      </c>
      <c r="L10" s="34">
        <v>0</v>
      </c>
      <c r="M10" s="32">
        <f t="shared" ref="M10:M16" si="0">ROUND((I10+J10+K10+L10),0)</f>
        <v>0</v>
      </c>
      <c r="N10" s="1"/>
      <c r="O10" s="1"/>
      <c r="P10" s="1"/>
      <c r="Q10" s="1"/>
      <c r="R10" s="1"/>
      <c r="S10" s="1"/>
      <c r="U10" s="344" t="str">
        <f t="shared" ref="U10:U16" si="1">IF(M10=C10,"Good","Projections don't match proposed budget")</f>
        <v>Good</v>
      </c>
    </row>
    <row r="11" spans="1:21" ht="33" customHeight="1">
      <c r="B11" s="31" t="s">
        <v>26</v>
      </c>
      <c r="C11" s="32">
        <f>K63</f>
        <v>0</v>
      </c>
      <c r="D11" s="32">
        <f>L63</f>
        <v>0</v>
      </c>
      <c r="E11" s="32">
        <f>M63</f>
        <v>0</v>
      </c>
      <c r="F11" s="33">
        <f>O63</f>
        <v>0</v>
      </c>
      <c r="G11" s="439"/>
      <c r="H11" s="440"/>
      <c r="I11" s="34">
        <v>0</v>
      </c>
      <c r="J11" s="34">
        <v>0</v>
      </c>
      <c r="K11" s="34">
        <v>0</v>
      </c>
      <c r="L11" s="34">
        <v>0</v>
      </c>
      <c r="M11" s="32">
        <f t="shared" si="0"/>
        <v>0</v>
      </c>
      <c r="N11" s="1"/>
      <c r="O11" s="1"/>
      <c r="P11" s="1"/>
      <c r="Q11" s="1"/>
      <c r="R11" s="1"/>
      <c r="S11" s="1"/>
      <c r="U11" s="344" t="str">
        <f t="shared" si="1"/>
        <v>Good</v>
      </c>
    </row>
    <row r="12" spans="1:21" ht="30" customHeight="1">
      <c r="B12" s="31" t="s">
        <v>27</v>
      </c>
      <c r="C12" s="32">
        <f>K114</f>
        <v>0</v>
      </c>
      <c r="D12" s="32">
        <f>L114</f>
        <v>0</v>
      </c>
      <c r="E12" s="32">
        <f>M114</f>
        <v>0</v>
      </c>
      <c r="F12" s="33">
        <f>O114</f>
        <v>0</v>
      </c>
      <c r="G12" s="439"/>
      <c r="H12" s="440"/>
      <c r="I12" s="34">
        <v>0</v>
      </c>
      <c r="J12" s="34">
        <v>0</v>
      </c>
      <c r="K12" s="34">
        <v>0</v>
      </c>
      <c r="L12" s="34">
        <v>0</v>
      </c>
      <c r="M12" s="32">
        <f t="shared" si="0"/>
        <v>0</v>
      </c>
      <c r="N12" s="1"/>
      <c r="O12" s="1"/>
      <c r="P12" s="1"/>
      <c r="Q12" s="1"/>
      <c r="R12" s="1"/>
      <c r="S12" s="1"/>
      <c r="U12" s="344" t="str">
        <f t="shared" si="1"/>
        <v>Good</v>
      </c>
    </row>
    <row r="13" spans="1:21" ht="30" customHeight="1">
      <c r="B13" s="31" t="s">
        <v>28</v>
      </c>
      <c r="C13" s="32">
        <f>K125</f>
        <v>0</v>
      </c>
      <c r="D13" s="32">
        <f>L125</f>
        <v>0</v>
      </c>
      <c r="E13" s="32">
        <f>M125</f>
        <v>0</v>
      </c>
      <c r="F13" s="33">
        <f>O125</f>
        <v>0</v>
      </c>
      <c r="G13" s="439"/>
      <c r="H13" s="440"/>
      <c r="I13" s="34">
        <v>0</v>
      </c>
      <c r="J13" s="34">
        <v>0</v>
      </c>
      <c r="K13" s="34">
        <v>0</v>
      </c>
      <c r="L13" s="34">
        <v>0</v>
      </c>
      <c r="M13" s="32">
        <f t="shared" si="0"/>
        <v>0</v>
      </c>
      <c r="N13" s="1"/>
      <c r="O13" s="1"/>
      <c r="P13" s="1"/>
      <c r="Q13" s="1"/>
      <c r="R13" s="1"/>
      <c r="S13" s="1"/>
      <c r="U13" s="344" t="str">
        <f t="shared" si="1"/>
        <v>Good</v>
      </c>
    </row>
    <row r="14" spans="1:21" ht="30" customHeight="1">
      <c r="B14" s="31" t="s">
        <v>29</v>
      </c>
      <c r="C14" s="32">
        <f>K150</f>
        <v>0</v>
      </c>
      <c r="D14" s="32">
        <f>L150</f>
        <v>0</v>
      </c>
      <c r="E14" s="32">
        <f>M150</f>
        <v>0</v>
      </c>
      <c r="F14" s="33">
        <f>O150</f>
        <v>0</v>
      </c>
      <c r="G14" s="439"/>
      <c r="H14" s="440"/>
      <c r="I14" s="34">
        <v>0</v>
      </c>
      <c r="J14" s="34">
        <v>0</v>
      </c>
      <c r="K14" s="34">
        <v>0</v>
      </c>
      <c r="L14" s="34">
        <v>0</v>
      </c>
      <c r="M14" s="32">
        <f t="shared" si="0"/>
        <v>0</v>
      </c>
      <c r="N14" s="1"/>
      <c r="O14" s="1"/>
      <c r="P14" s="1"/>
      <c r="Q14" s="1"/>
      <c r="R14" s="1"/>
      <c r="S14" s="1"/>
      <c r="U14" s="344" t="str">
        <f t="shared" si="1"/>
        <v>Good</v>
      </c>
    </row>
    <row r="15" spans="1:21" ht="30" customHeight="1">
      <c r="B15" s="31" t="s">
        <v>30</v>
      </c>
      <c r="C15" s="32">
        <f>K181</f>
        <v>0</v>
      </c>
      <c r="D15" s="32">
        <f>L181</f>
        <v>0</v>
      </c>
      <c r="E15" s="32">
        <f>M181</f>
        <v>0</v>
      </c>
      <c r="F15" s="33">
        <f>O181</f>
        <v>0</v>
      </c>
      <c r="G15" s="439"/>
      <c r="H15" s="440"/>
      <c r="I15" s="34">
        <v>0</v>
      </c>
      <c r="J15" s="34">
        <v>0</v>
      </c>
      <c r="K15" s="34">
        <v>0</v>
      </c>
      <c r="L15" s="34">
        <v>0</v>
      </c>
      <c r="M15" s="32">
        <f t="shared" si="0"/>
        <v>0</v>
      </c>
      <c r="N15" s="1"/>
      <c r="O15" s="1"/>
      <c r="P15" s="1"/>
      <c r="Q15" s="1"/>
      <c r="R15" s="1"/>
      <c r="S15" s="1"/>
      <c r="U15" s="344" t="str">
        <f t="shared" si="1"/>
        <v>Good</v>
      </c>
    </row>
    <row r="16" spans="1:21" ht="30" customHeight="1">
      <c r="B16" s="31" t="s">
        <v>31</v>
      </c>
      <c r="C16" s="32">
        <f>K210</f>
        <v>0</v>
      </c>
      <c r="D16" s="32">
        <f>L210</f>
        <v>0</v>
      </c>
      <c r="E16" s="32">
        <f>M210</f>
        <v>0</v>
      </c>
      <c r="F16" s="33">
        <f>O210</f>
        <v>0</v>
      </c>
      <c r="G16" s="439"/>
      <c r="H16" s="440"/>
      <c r="I16" s="34">
        <v>0</v>
      </c>
      <c r="J16" s="34">
        <v>0</v>
      </c>
      <c r="K16" s="34">
        <v>0</v>
      </c>
      <c r="L16" s="34">
        <v>0</v>
      </c>
      <c r="M16" s="32">
        <f t="shared" si="0"/>
        <v>0</v>
      </c>
      <c r="N16" s="1"/>
      <c r="O16" s="1"/>
      <c r="P16" s="1"/>
      <c r="Q16" s="1"/>
      <c r="R16" s="1"/>
      <c r="S16" s="1"/>
      <c r="U16" s="344" t="str">
        <f t="shared" si="1"/>
        <v>Good</v>
      </c>
    </row>
    <row r="17" spans="1:23" ht="21.95" customHeight="1">
      <c r="B17" s="23" t="s">
        <v>32</v>
      </c>
      <c r="C17" s="35">
        <f>SUM(C10:C16)</f>
        <v>0</v>
      </c>
      <c r="D17" s="35">
        <f t="shared" ref="D17:E17" si="2">SUM(D10:D16)</f>
        <v>0</v>
      </c>
      <c r="E17" s="35">
        <f t="shared" si="2"/>
        <v>0</v>
      </c>
      <c r="F17" s="36">
        <f>SUM(F10:F16)</f>
        <v>0</v>
      </c>
      <c r="G17" s="37"/>
      <c r="H17" s="38"/>
      <c r="I17" s="35">
        <f>SUM(I10:I16)</f>
        <v>0</v>
      </c>
      <c r="J17" s="35">
        <f>SUM(J10:J16)</f>
        <v>0</v>
      </c>
      <c r="K17" s="35">
        <f>SUM(K10:K16)</f>
        <v>0</v>
      </c>
      <c r="L17" s="35">
        <f>SUM(L10:L16)</f>
        <v>0</v>
      </c>
      <c r="M17" s="35">
        <f>SUM(M10:M16)</f>
        <v>0</v>
      </c>
      <c r="S17"/>
      <c r="U17" s="3"/>
    </row>
    <row r="18" spans="1:23" ht="30" customHeight="1">
      <c r="B18" s="39" t="s">
        <v>33</v>
      </c>
      <c r="C18" s="32">
        <f>K216</f>
        <v>0</v>
      </c>
      <c r="D18" s="32">
        <f t="shared" ref="D18:E18" si="3">L216</f>
        <v>0</v>
      </c>
      <c r="E18" s="32">
        <f t="shared" si="3"/>
        <v>0</v>
      </c>
      <c r="F18" s="33">
        <f>O215</f>
        <v>0</v>
      </c>
      <c r="G18" s="439"/>
      <c r="H18" s="440"/>
      <c r="I18" s="34">
        <v>0</v>
      </c>
      <c r="J18" s="34">
        <v>0</v>
      </c>
      <c r="K18" s="34">
        <v>0</v>
      </c>
      <c r="L18" s="34">
        <v>0</v>
      </c>
      <c r="M18" s="32">
        <f>I18+J18+K18+L18</f>
        <v>0</v>
      </c>
      <c r="N18" s="1"/>
      <c r="O18" s="1"/>
      <c r="P18" s="1"/>
      <c r="Q18" s="1"/>
      <c r="R18" s="1"/>
      <c r="S18" s="1"/>
      <c r="U18" s="1" t="str">
        <f>IF(M18=C18,"Good","Check Figures")</f>
        <v>Good</v>
      </c>
    </row>
    <row r="19" spans="1:23" ht="21.95" customHeight="1">
      <c r="B19" s="24" t="s">
        <v>34</v>
      </c>
      <c r="C19" s="41">
        <f>SUM(C18:C18)</f>
        <v>0</v>
      </c>
      <c r="D19" s="41">
        <f t="shared" ref="D19:E19" si="4">SUM(D18:D18)</f>
        <v>0</v>
      </c>
      <c r="E19" s="41">
        <f t="shared" si="4"/>
        <v>0</v>
      </c>
      <c r="F19" s="41">
        <f>SUM(F18:F18)</f>
        <v>0</v>
      </c>
      <c r="G19" s="42"/>
      <c r="H19" s="42"/>
      <c r="I19" s="42"/>
      <c r="J19" s="42"/>
      <c r="K19" s="42"/>
      <c r="L19" s="42"/>
      <c r="M19" s="43"/>
      <c r="S19"/>
      <c r="U19" s="3"/>
    </row>
    <row r="20" spans="1:23" ht="8.1" customHeight="1">
      <c r="B20" s="88"/>
      <c r="C20" s="89"/>
      <c r="D20" s="89"/>
      <c r="E20" s="89"/>
      <c r="F20" s="89"/>
      <c r="G20" s="90"/>
      <c r="H20" s="90"/>
      <c r="I20" s="90"/>
      <c r="J20" s="90"/>
      <c r="K20" s="90"/>
      <c r="L20" s="90"/>
      <c r="M20" s="89"/>
      <c r="S20"/>
      <c r="U20" s="3"/>
    </row>
    <row r="21" spans="1:23" ht="21.95" customHeight="1">
      <c r="B21" s="24" t="s">
        <v>35</v>
      </c>
      <c r="C21" s="41">
        <f>C17+C19</f>
        <v>0</v>
      </c>
      <c r="D21" s="41">
        <f t="shared" ref="D21:E21" si="5">D17+D19</f>
        <v>0</v>
      </c>
      <c r="E21" s="41">
        <f t="shared" si="5"/>
        <v>0</v>
      </c>
      <c r="F21" s="44">
        <f>F17+F19</f>
        <v>0</v>
      </c>
      <c r="G21" s="45"/>
      <c r="H21" s="46"/>
      <c r="I21" s="46"/>
      <c r="J21" s="46"/>
      <c r="K21" s="46"/>
      <c r="L21" s="46"/>
      <c r="M21" s="43"/>
      <c r="S21"/>
      <c r="U21" s="3"/>
    </row>
    <row r="22" spans="1:23" ht="21.95" customHeight="1">
      <c r="B22" s="84"/>
      <c r="C22" s="85"/>
      <c r="D22" s="85"/>
      <c r="E22" s="86"/>
      <c r="F22" s="87"/>
      <c r="G22" s="86"/>
      <c r="H22" s="86"/>
      <c r="I22" s="86"/>
      <c r="J22" s="86"/>
      <c r="K22" s="86"/>
      <c r="L22" s="86"/>
      <c r="M22" s="86"/>
      <c r="N22" s="86"/>
    </row>
    <row r="23" spans="1:23" ht="24.95" customHeight="1">
      <c r="B23" s="421" t="s">
        <v>36</v>
      </c>
      <c r="C23" s="422"/>
      <c r="D23" s="422"/>
      <c r="E23" s="422"/>
      <c r="F23" s="422"/>
      <c r="G23" s="422"/>
      <c r="H23" s="422"/>
      <c r="I23" s="422"/>
      <c r="J23" s="422"/>
      <c r="K23" s="422"/>
      <c r="L23" s="422"/>
      <c r="M23" s="422"/>
      <c r="N23" s="422"/>
      <c r="O23" s="422"/>
      <c r="P23" s="422"/>
      <c r="Q23" s="422"/>
      <c r="R23" s="422"/>
    </row>
    <row r="24" spans="1:23" ht="24.95" hidden="1" customHeight="1">
      <c r="B24" s="423" t="s">
        <v>13</v>
      </c>
      <c r="C24" s="424"/>
      <c r="D24" s="424"/>
      <c r="E24" s="424"/>
      <c r="F24" s="424"/>
      <c r="G24" s="424"/>
      <c r="H24" s="424"/>
      <c r="I24" s="424"/>
      <c r="J24" s="424"/>
      <c r="K24" s="424"/>
      <c r="L24" s="424"/>
      <c r="M24" s="424"/>
      <c r="N24" s="424"/>
      <c r="O24" s="424"/>
      <c r="P24" s="424"/>
      <c r="Q24" s="424"/>
      <c r="R24" s="424"/>
      <c r="S24" s="476"/>
      <c r="W24" s="125" t="s">
        <v>37</v>
      </c>
    </row>
    <row r="25" spans="1:23" ht="24.95" hidden="1" customHeight="1">
      <c r="B25" s="477" t="s">
        <v>24</v>
      </c>
      <c r="C25" s="478"/>
      <c r="D25" s="478"/>
      <c r="E25" s="478"/>
      <c r="F25" s="478"/>
      <c r="G25" s="478"/>
      <c r="H25" s="478"/>
      <c r="I25" s="478"/>
      <c r="J25" s="478"/>
      <c r="K25" s="478"/>
      <c r="L25" s="478"/>
      <c r="M25" s="478"/>
      <c r="N25" s="478"/>
      <c r="O25" s="478"/>
      <c r="P25" s="478"/>
      <c r="Q25" s="478"/>
      <c r="R25" s="478"/>
      <c r="S25" s="476"/>
      <c r="W25" s="125" t="s">
        <v>38</v>
      </c>
    </row>
    <row r="26" spans="1:23" ht="37.5" customHeight="1">
      <c r="B26" s="91" t="s">
        <v>39</v>
      </c>
      <c r="C26" s="387" t="s">
        <v>40</v>
      </c>
      <c r="D26" s="388"/>
      <c r="E26" s="388"/>
      <c r="F26" s="388"/>
      <c r="G26" s="388"/>
      <c r="H26" s="388"/>
      <c r="I26" s="388"/>
      <c r="J26" s="388"/>
      <c r="K26" s="388"/>
      <c r="L26" s="388"/>
      <c r="M26" s="388"/>
      <c r="N26" s="388"/>
      <c r="O26" s="388"/>
      <c r="P26" s="388"/>
      <c r="Q26" s="388"/>
      <c r="R26" s="389"/>
      <c r="S26" s="101"/>
      <c r="W26" s="125" t="s">
        <v>41</v>
      </c>
    </row>
    <row r="27" spans="1:23" ht="70.5" customHeight="1">
      <c r="A27" s="94" t="s">
        <v>42</v>
      </c>
      <c r="B27" s="47" t="s">
        <v>43</v>
      </c>
      <c r="C27" s="397" t="s">
        <v>44</v>
      </c>
      <c r="D27" s="411"/>
      <c r="E27" s="412"/>
      <c r="F27" s="48" t="s">
        <v>45</v>
      </c>
      <c r="G27" s="49" t="s">
        <v>46</v>
      </c>
      <c r="H27" s="49" t="s">
        <v>47</v>
      </c>
      <c r="I27" s="49" t="s">
        <v>48</v>
      </c>
      <c r="J27" s="10" t="s">
        <v>49</v>
      </c>
      <c r="K27" s="10" t="s">
        <v>50</v>
      </c>
      <c r="L27" s="10" t="s">
        <v>51</v>
      </c>
      <c r="M27" s="10" t="s">
        <v>52</v>
      </c>
      <c r="N27" s="10" t="s">
        <v>53</v>
      </c>
      <c r="O27" s="50" t="s">
        <v>54</v>
      </c>
      <c r="P27" s="50" t="s">
        <v>55</v>
      </c>
      <c r="Q27" s="50" t="s">
        <v>56</v>
      </c>
      <c r="R27" s="50" t="s">
        <v>57</v>
      </c>
      <c r="S27" s="4"/>
      <c r="W27" s="125" t="s">
        <v>63</v>
      </c>
    </row>
    <row r="28" spans="1:23" ht="33" customHeight="1">
      <c r="A28" s="330"/>
      <c r="B28" s="95"/>
      <c r="C28" s="378"/>
      <c r="D28" s="379"/>
      <c r="E28" s="380"/>
      <c r="F28" s="51"/>
      <c r="G28" s="148"/>
      <c r="H28" s="51"/>
      <c r="I28" s="53">
        <v>1</v>
      </c>
      <c r="J28" s="54">
        <v>0</v>
      </c>
      <c r="K28" s="55">
        <f t="shared" ref="K28:K42" si="6">ROUND((G28*I28*J28),0)</f>
        <v>0</v>
      </c>
      <c r="L28" s="131">
        <v>0</v>
      </c>
      <c r="M28" s="131">
        <v>0</v>
      </c>
      <c r="N28" s="55">
        <f>K28-L28-M28</f>
        <v>0</v>
      </c>
      <c r="O28" s="40">
        <v>0</v>
      </c>
      <c r="P28" s="40">
        <v>0</v>
      </c>
      <c r="Q28" s="40">
        <v>0</v>
      </c>
      <c r="R28" s="56"/>
      <c r="S28" s="120" t="str">
        <f t="shared" ref="S28:S42" si="7">IF(AND(J28&lt;5%,J28&gt;0%),"If awarded, expect a discussion about the efficient distribution of your budget and the need for personnel support whose percentage of time is 5% or less.", " ")</f>
        <v xml:space="preserve"> </v>
      </c>
    </row>
    <row r="29" spans="1:23" ht="33" customHeight="1">
      <c r="A29" s="330"/>
      <c r="B29" s="95"/>
      <c r="C29" s="378"/>
      <c r="D29" s="379"/>
      <c r="E29" s="380"/>
      <c r="F29" s="51"/>
      <c r="G29" s="52"/>
      <c r="H29" s="51"/>
      <c r="I29" s="53">
        <v>1</v>
      </c>
      <c r="J29" s="54">
        <v>0</v>
      </c>
      <c r="K29" s="55">
        <f t="shared" ref="K29:K34" si="8">ROUND((G29*I29*J29),0)</f>
        <v>0</v>
      </c>
      <c r="L29" s="131">
        <v>0</v>
      </c>
      <c r="M29" s="131">
        <v>0</v>
      </c>
      <c r="N29" s="55">
        <f t="shared" ref="N29:N34" si="9">K29-L29-M29</f>
        <v>0</v>
      </c>
      <c r="O29" s="40">
        <v>0</v>
      </c>
      <c r="P29" s="40">
        <v>0</v>
      </c>
      <c r="Q29" s="40">
        <v>0</v>
      </c>
      <c r="R29" s="56"/>
      <c r="S29" s="120" t="str">
        <f t="shared" ref="S29:S34" si="10">IF(AND(J29&lt;5%,J29&gt;0%),"If awarded, expect a discussion about the efficient distribution of your budget and the need for personnel support whose percentage of time is 5% or less.", " ")</f>
        <v xml:space="preserve"> </v>
      </c>
    </row>
    <row r="30" spans="1:23" ht="33" customHeight="1">
      <c r="A30" s="330"/>
      <c r="B30" s="95"/>
      <c r="C30" s="378"/>
      <c r="D30" s="379"/>
      <c r="E30" s="380"/>
      <c r="F30" s="51"/>
      <c r="G30" s="52"/>
      <c r="H30" s="51"/>
      <c r="I30" s="53">
        <v>1</v>
      </c>
      <c r="J30" s="54">
        <v>0</v>
      </c>
      <c r="K30" s="55">
        <f t="shared" si="8"/>
        <v>0</v>
      </c>
      <c r="L30" s="131">
        <v>0</v>
      </c>
      <c r="M30" s="131">
        <v>0</v>
      </c>
      <c r="N30" s="55">
        <f t="shared" si="9"/>
        <v>0</v>
      </c>
      <c r="O30" s="40">
        <v>0</v>
      </c>
      <c r="P30" s="40">
        <v>0</v>
      </c>
      <c r="Q30" s="40">
        <v>0</v>
      </c>
      <c r="R30" s="56"/>
      <c r="S30" s="120" t="str">
        <f t="shared" si="10"/>
        <v xml:space="preserve"> </v>
      </c>
    </row>
    <row r="31" spans="1:23" ht="33" customHeight="1">
      <c r="A31" s="330"/>
      <c r="B31" s="95"/>
      <c r="C31" s="378"/>
      <c r="D31" s="379"/>
      <c r="E31" s="380"/>
      <c r="F31" s="51"/>
      <c r="G31" s="52"/>
      <c r="H31" s="51"/>
      <c r="I31" s="53">
        <v>1</v>
      </c>
      <c r="J31" s="54">
        <v>0</v>
      </c>
      <c r="K31" s="55">
        <f t="shared" si="8"/>
        <v>0</v>
      </c>
      <c r="L31" s="131">
        <v>0</v>
      </c>
      <c r="M31" s="131">
        <v>0</v>
      </c>
      <c r="N31" s="55">
        <f t="shared" si="9"/>
        <v>0</v>
      </c>
      <c r="O31" s="40">
        <v>0</v>
      </c>
      <c r="P31" s="40">
        <v>0</v>
      </c>
      <c r="Q31" s="40">
        <v>0</v>
      </c>
      <c r="R31" s="56"/>
      <c r="S31" s="120" t="str">
        <f t="shared" si="10"/>
        <v xml:space="preserve"> </v>
      </c>
    </row>
    <row r="32" spans="1:23" ht="33" customHeight="1">
      <c r="A32" s="330"/>
      <c r="B32" s="95"/>
      <c r="C32" s="378"/>
      <c r="D32" s="379"/>
      <c r="E32" s="380"/>
      <c r="F32" s="51"/>
      <c r="G32" s="52"/>
      <c r="H32" s="51"/>
      <c r="I32" s="53">
        <v>1</v>
      </c>
      <c r="J32" s="54">
        <v>0</v>
      </c>
      <c r="K32" s="55">
        <f t="shared" si="8"/>
        <v>0</v>
      </c>
      <c r="L32" s="131">
        <v>0</v>
      </c>
      <c r="M32" s="131">
        <v>0</v>
      </c>
      <c r="N32" s="55">
        <f t="shared" si="9"/>
        <v>0</v>
      </c>
      <c r="O32" s="40">
        <v>0</v>
      </c>
      <c r="P32" s="40">
        <v>0</v>
      </c>
      <c r="Q32" s="40">
        <v>0</v>
      </c>
      <c r="R32" s="56"/>
      <c r="S32" s="120" t="str">
        <f t="shared" si="10"/>
        <v xml:space="preserve"> </v>
      </c>
    </row>
    <row r="33" spans="1:23" ht="33" customHeight="1">
      <c r="A33" s="330"/>
      <c r="B33" s="95"/>
      <c r="C33" s="378"/>
      <c r="D33" s="379"/>
      <c r="E33" s="380"/>
      <c r="F33" s="51"/>
      <c r="G33" s="52"/>
      <c r="H33" s="51"/>
      <c r="I33" s="53">
        <v>1</v>
      </c>
      <c r="J33" s="54">
        <v>0</v>
      </c>
      <c r="K33" s="55">
        <f t="shared" si="8"/>
        <v>0</v>
      </c>
      <c r="L33" s="131">
        <v>0</v>
      </c>
      <c r="M33" s="131">
        <v>0</v>
      </c>
      <c r="N33" s="55">
        <f t="shared" si="9"/>
        <v>0</v>
      </c>
      <c r="O33" s="40">
        <v>0</v>
      </c>
      <c r="P33" s="40">
        <v>0</v>
      </c>
      <c r="Q33" s="40">
        <v>0</v>
      </c>
      <c r="R33" s="56"/>
      <c r="S33" s="120" t="str">
        <f t="shared" si="10"/>
        <v xml:space="preserve"> </v>
      </c>
    </row>
    <row r="34" spans="1:23" ht="33" customHeight="1">
      <c r="A34" s="330"/>
      <c r="B34" s="95"/>
      <c r="C34" s="378"/>
      <c r="D34" s="379"/>
      <c r="E34" s="380"/>
      <c r="F34" s="51"/>
      <c r="G34" s="52"/>
      <c r="H34" s="51"/>
      <c r="I34" s="53">
        <v>1</v>
      </c>
      <c r="J34" s="54">
        <v>0</v>
      </c>
      <c r="K34" s="55">
        <f t="shared" si="8"/>
        <v>0</v>
      </c>
      <c r="L34" s="131">
        <v>0</v>
      </c>
      <c r="M34" s="131">
        <v>0</v>
      </c>
      <c r="N34" s="55">
        <f t="shared" si="9"/>
        <v>0</v>
      </c>
      <c r="O34" s="40">
        <v>0</v>
      </c>
      <c r="P34" s="40">
        <v>0</v>
      </c>
      <c r="Q34" s="40">
        <v>0</v>
      </c>
      <c r="R34" s="56"/>
      <c r="S34" s="120" t="str">
        <f t="shared" si="10"/>
        <v xml:space="preserve"> </v>
      </c>
    </row>
    <row r="35" spans="1:23" ht="33" customHeight="1">
      <c r="A35" s="330"/>
      <c r="B35" s="95"/>
      <c r="C35" s="378"/>
      <c r="D35" s="379"/>
      <c r="E35" s="380"/>
      <c r="F35" s="51"/>
      <c r="G35" s="52"/>
      <c r="H35" s="51"/>
      <c r="I35" s="53">
        <v>1</v>
      </c>
      <c r="J35" s="54">
        <v>0</v>
      </c>
      <c r="K35" s="55">
        <f t="shared" si="6"/>
        <v>0</v>
      </c>
      <c r="L35" s="131">
        <v>0</v>
      </c>
      <c r="M35" s="131">
        <v>0</v>
      </c>
      <c r="N35" s="55">
        <f t="shared" ref="N35:N42" si="11">K35-L35-M35</f>
        <v>0</v>
      </c>
      <c r="O35" s="40">
        <v>0</v>
      </c>
      <c r="P35" s="40">
        <v>0</v>
      </c>
      <c r="Q35" s="40">
        <v>0</v>
      </c>
      <c r="R35" s="56"/>
      <c r="S35" s="120" t="str">
        <f t="shared" si="7"/>
        <v xml:space="preserve"> </v>
      </c>
    </row>
    <row r="36" spans="1:23" ht="33" customHeight="1">
      <c r="A36" s="330"/>
      <c r="B36" s="95"/>
      <c r="C36" s="378"/>
      <c r="D36" s="379"/>
      <c r="E36" s="380"/>
      <c r="F36" s="51"/>
      <c r="G36" s="52"/>
      <c r="H36" s="51"/>
      <c r="I36" s="53">
        <v>1</v>
      </c>
      <c r="J36" s="54">
        <v>1</v>
      </c>
      <c r="K36" s="55">
        <f t="shared" ref="K36" si="12">ROUND((G36*I36*J36),0)</f>
        <v>0</v>
      </c>
      <c r="L36" s="131">
        <v>0</v>
      </c>
      <c r="M36" s="131">
        <v>0</v>
      </c>
      <c r="N36" s="55">
        <f t="shared" ref="N36" si="13">K36-L36-M36</f>
        <v>0</v>
      </c>
      <c r="O36" s="40">
        <v>0</v>
      </c>
      <c r="P36" s="40">
        <v>0</v>
      </c>
      <c r="Q36" s="40">
        <v>0</v>
      </c>
      <c r="R36" s="56"/>
      <c r="S36" s="120"/>
    </row>
    <row r="37" spans="1:23" ht="33" customHeight="1">
      <c r="A37" s="330"/>
      <c r="B37" s="95"/>
      <c r="C37" s="378"/>
      <c r="D37" s="379"/>
      <c r="E37" s="380"/>
      <c r="F37" s="51"/>
      <c r="G37" s="52"/>
      <c r="H37" s="51"/>
      <c r="I37" s="53">
        <v>1</v>
      </c>
      <c r="J37" s="54">
        <v>0</v>
      </c>
      <c r="K37" s="55">
        <f t="shared" si="6"/>
        <v>0</v>
      </c>
      <c r="L37" s="131">
        <v>0</v>
      </c>
      <c r="M37" s="131">
        <v>0</v>
      </c>
      <c r="N37" s="55">
        <f t="shared" si="11"/>
        <v>0</v>
      </c>
      <c r="O37" s="40">
        <v>0</v>
      </c>
      <c r="P37" s="40">
        <v>0</v>
      </c>
      <c r="Q37" s="40">
        <v>0</v>
      </c>
      <c r="R37" s="56"/>
      <c r="S37" s="120" t="str">
        <f t="shared" si="7"/>
        <v xml:space="preserve"> </v>
      </c>
    </row>
    <row r="38" spans="1:23" ht="33" customHeight="1">
      <c r="A38" s="330"/>
      <c r="B38" s="95"/>
      <c r="C38" s="378"/>
      <c r="D38" s="379"/>
      <c r="E38" s="380"/>
      <c r="F38" s="51"/>
      <c r="G38" s="52"/>
      <c r="H38" s="51"/>
      <c r="I38" s="53">
        <v>1</v>
      </c>
      <c r="J38" s="54">
        <v>0</v>
      </c>
      <c r="K38" s="55">
        <f t="shared" si="6"/>
        <v>0</v>
      </c>
      <c r="L38" s="131">
        <v>0</v>
      </c>
      <c r="M38" s="131">
        <v>0</v>
      </c>
      <c r="N38" s="55">
        <f t="shared" si="11"/>
        <v>0</v>
      </c>
      <c r="O38" s="40">
        <v>0</v>
      </c>
      <c r="P38" s="40">
        <v>0</v>
      </c>
      <c r="Q38" s="40">
        <v>0</v>
      </c>
      <c r="R38" s="56"/>
      <c r="S38" s="120" t="str">
        <f t="shared" si="7"/>
        <v xml:space="preserve"> </v>
      </c>
    </row>
    <row r="39" spans="1:23" ht="33" customHeight="1">
      <c r="A39" s="330"/>
      <c r="B39" s="95"/>
      <c r="C39" s="378"/>
      <c r="D39" s="379"/>
      <c r="E39" s="380"/>
      <c r="F39" s="51"/>
      <c r="G39" s="52"/>
      <c r="H39" s="51"/>
      <c r="I39" s="53">
        <v>1</v>
      </c>
      <c r="J39" s="54">
        <v>0</v>
      </c>
      <c r="K39" s="55">
        <f t="shared" si="6"/>
        <v>0</v>
      </c>
      <c r="L39" s="131">
        <v>0</v>
      </c>
      <c r="M39" s="131">
        <v>0</v>
      </c>
      <c r="N39" s="55">
        <f t="shared" si="11"/>
        <v>0</v>
      </c>
      <c r="O39" s="40">
        <v>0</v>
      </c>
      <c r="P39" s="40">
        <v>0</v>
      </c>
      <c r="Q39" s="40">
        <v>0</v>
      </c>
      <c r="R39" s="56"/>
      <c r="S39" s="120" t="str">
        <f t="shared" si="7"/>
        <v xml:space="preserve"> </v>
      </c>
    </row>
    <row r="40" spans="1:23" ht="33" customHeight="1">
      <c r="A40" s="330"/>
      <c r="B40" s="95"/>
      <c r="C40" s="378"/>
      <c r="D40" s="379"/>
      <c r="E40" s="380"/>
      <c r="F40" s="51"/>
      <c r="G40" s="52"/>
      <c r="H40" s="51"/>
      <c r="I40" s="53">
        <v>1</v>
      </c>
      <c r="J40" s="54">
        <v>0</v>
      </c>
      <c r="K40" s="55">
        <f t="shared" si="6"/>
        <v>0</v>
      </c>
      <c r="L40" s="131">
        <v>0</v>
      </c>
      <c r="M40" s="131">
        <v>0</v>
      </c>
      <c r="N40" s="55">
        <f t="shared" si="11"/>
        <v>0</v>
      </c>
      <c r="O40" s="40">
        <v>0</v>
      </c>
      <c r="P40" s="40">
        <v>0</v>
      </c>
      <c r="Q40" s="40">
        <v>0</v>
      </c>
      <c r="R40" s="56"/>
      <c r="S40" s="120" t="str">
        <f t="shared" si="7"/>
        <v xml:space="preserve"> </v>
      </c>
    </row>
    <row r="41" spans="1:23" ht="33" customHeight="1">
      <c r="A41" s="330"/>
      <c r="B41" s="95"/>
      <c r="C41" s="378"/>
      <c r="D41" s="379"/>
      <c r="E41" s="380"/>
      <c r="F41" s="51"/>
      <c r="G41" s="52"/>
      <c r="H41" s="51"/>
      <c r="I41" s="53">
        <v>1</v>
      </c>
      <c r="J41" s="54">
        <v>0</v>
      </c>
      <c r="K41" s="55">
        <f t="shared" si="6"/>
        <v>0</v>
      </c>
      <c r="L41" s="131">
        <v>0</v>
      </c>
      <c r="M41" s="131">
        <v>0</v>
      </c>
      <c r="N41" s="55">
        <f t="shared" si="11"/>
        <v>0</v>
      </c>
      <c r="O41" s="40">
        <v>0</v>
      </c>
      <c r="P41" s="40">
        <v>0</v>
      </c>
      <c r="Q41" s="40">
        <v>0</v>
      </c>
      <c r="R41" s="56"/>
      <c r="S41" s="120" t="str">
        <f t="shared" si="7"/>
        <v xml:space="preserve"> </v>
      </c>
    </row>
    <row r="42" spans="1:23" ht="33" customHeight="1">
      <c r="A42" s="330"/>
      <c r="B42" s="95"/>
      <c r="C42" s="378"/>
      <c r="D42" s="379"/>
      <c r="E42" s="380"/>
      <c r="F42" s="51"/>
      <c r="G42" s="52"/>
      <c r="H42" s="51"/>
      <c r="I42" s="53">
        <v>1</v>
      </c>
      <c r="J42" s="54">
        <v>0</v>
      </c>
      <c r="K42" s="55">
        <f t="shared" si="6"/>
        <v>0</v>
      </c>
      <c r="L42" s="131">
        <v>0</v>
      </c>
      <c r="M42" s="131">
        <v>0</v>
      </c>
      <c r="N42" s="55">
        <f t="shared" si="11"/>
        <v>0</v>
      </c>
      <c r="O42" s="40">
        <v>0</v>
      </c>
      <c r="P42" s="40">
        <v>0</v>
      </c>
      <c r="Q42" s="40">
        <v>0</v>
      </c>
      <c r="R42" s="56"/>
      <c r="S42" s="120" t="str">
        <f t="shared" si="7"/>
        <v xml:space="preserve"> </v>
      </c>
    </row>
    <row r="43" spans="1:23" ht="21.95" customHeight="1">
      <c r="A43" s="347"/>
      <c r="B43" s="384" t="s">
        <v>75</v>
      </c>
      <c r="C43" s="385"/>
      <c r="D43" s="385"/>
      <c r="E43" s="385"/>
      <c r="F43" s="385"/>
      <c r="G43" s="385"/>
      <c r="H43" s="385"/>
      <c r="I43" s="385"/>
      <c r="J43" s="386"/>
      <c r="K43" s="17">
        <f>SUM(K28:K42)</f>
        <v>0</v>
      </c>
      <c r="L43" s="17">
        <f t="shared" ref="L43:N43" si="14">SUM(L28:L42)</f>
        <v>0</v>
      </c>
      <c r="M43" s="17">
        <f t="shared" si="14"/>
        <v>0</v>
      </c>
      <c r="N43" s="17">
        <f t="shared" si="14"/>
        <v>0</v>
      </c>
      <c r="O43" s="17">
        <f>SUM(O28:O42)</f>
        <v>0</v>
      </c>
      <c r="P43" s="17">
        <f>SUM(P28:P42)</f>
        <v>0</v>
      </c>
      <c r="Q43" s="17">
        <f>SUM(Q28:Q42)</f>
        <v>0</v>
      </c>
      <c r="R43" s="17"/>
    </row>
    <row r="44" spans="1:23" ht="37.5" customHeight="1">
      <c r="A44" s="348"/>
      <c r="B44" s="91" t="s">
        <v>76</v>
      </c>
      <c r="C44" s="387" t="s">
        <v>77</v>
      </c>
      <c r="D44" s="388"/>
      <c r="E44" s="388"/>
      <c r="F44" s="388"/>
      <c r="G44" s="388"/>
      <c r="H44" s="388"/>
      <c r="I44" s="388"/>
      <c r="J44" s="388"/>
      <c r="K44" s="388"/>
      <c r="L44" s="388"/>
      <c r="M44" s="388"/>
      <c r="N44" s="388"/>
      <c r="O44" s="388"/>
      <c r="P44" s="388"/>
      <c r="Q44" s="388"/>
      <c r="R44" s="389"/>
    </row>
    <row r="45" spans="1:23" ht="32.1" customHeight="1">
      <c r="A45" s="348"/>
      <c r="B45" s="94" t="s">
        <v>78</v>
      </c>
      <c r="C45" s="390" t="s">
        <v>79</v>
      </c>
      <c r="D45" s="391"/>
      <c r="E45" s="391"/>
      <c r="F45" s="391"/>
      <c r="G45" s="391"/>
      <c r="H45" s="392"/>
      <c r="I45" s="96" t="s">
        <v>80</v>
      </c>
      <c r="J45" s="49" t="s">
        <v>81</v>
      </c>
      <c r="K45" s="10" t="s">
        <v>50</v>
      </c>
      <c r="L45" s="10" t="s">
        <v>51</v>
      </c>
      <c r="M45" s="10" t="s">
        <v>52</v>
      </c>
      <c r="N45" s="10" t="s">
        <v>53</v>
      </c>
      <c r="O45" s="50" t="s">
        <v>54</v>
      </c>
      <c r="P45" s="50" t="s">
        <v>55</v>
      </c>
      <c r="Q45" s="50" t="s">
        <v>56</v>
      </c>
      <c r="R45" s="50" t="s">
        <v>57</v>
      </c>
    </row>
    <row r="46" spans="1:23" ht="21.95" customHeight="1">
      <c r="A46" s="348"/>
      <c r="B46" s="11">
        <f>B28</f>
        <v>0</v>
      </c>
      <c r="C46" s="381"/>
      <c r="D46" s="382"/>
      <c r="E46" s="382"/>
      <c r="F46" s="382"/>
      <c r="G46" s="382"/>
      <c r="H46" s="383"/>
      <c r="I46" s="58">
        <f>K28</f>
        <v>0</v>
      </c>
      <c r="J46" s="59">
        <v>0</v>
      </c>
      <c r="K46" s="15">
        <f t="shared" ref="K46:K60" si="15">ROUND((I46*J46),0)</f>
        <v>0</v>
      </c>
      <c r="L46" s="131">
        <v>0</v>
      </c>
      <c r="M46" s="131">
        <v>0</v>
      </c>
      <c r="N46" s="55">
        <f>K46-L46-M46</f>
        <v>0</v>
      </c>
      <c r="O46" s="40">
        <v>0</v>
      </c>
      <c r="P46" s="40">
        <v>0</v>
      </c>
      <c r="Q46" s="40">
        <v>0</v>
      </c>
      <c r="R46" s="56"/>
    </row>
    <row r="47" spans="1:23" ht="21.95" customHeight="1">
      <c r="A47" s="348"/>
      <c r="B47" s="11">
        <f t="shared" ref="B47:B60" si="16">B29</f>
        <v>0</v>
      </c>
      <c r="C47" s="381"/>
      <c r="D47" s="382"/>
      <c r="E47" s="382"/>
      <c r="F47" s="382"/>
      <c r="G47" s="382"/>
      <c r="H47" s="383"/>
      <c r="I47" s="58">
        <f t="shared" ref="I47:I54" si="17">K29</f>
        <v>0</v>
      </c>
      <c r="J47" s="59">
        <v>0</v>
      </c>
      <c r="K47" s="15">
        <f t="shared" ref="K47:K54" si="18">ROUND((I47*J47),0)</f>
        <v>0</v>
      </c>
      <c r="L47" s="131">
        <v>0</v>
      </c>
      <c r="M47" s="131">
        <v>0</v>
      </c>
      <c r="N47" s="55">
        <f t="shared" ref="N47:N54" si="19">K47-L47-M47</f>
        <v>0</v>
      </c>
      <c r="O47" s="40">
        <v>0</v>
      </c>
      <c r="P47" s="40">
        <v>0</v>
      </c>
      <c r="Q47" s="40">
        <v>0</v>
      </c>
      <c r="R47" s="56"/>
      <c r="W47" s="125" t="s">
        <v>196</v>
      </c>
    </row>
    <row r="48" spans="1:23" ht="21.95" customHeight="1">
      <c r="A48" s="348"/>
      <c r="B48" s="11">
        <f t="shared" si="16"/>
        <v>0</v>
      </c>
      <c r="C48" s="381"/>
      <c r="D48" s="382"/>
      <c r="E48" s="382"/>
      <c r="F48" s="382"/>
      <c r="G48" s="382"/>
      <c r="H48" s="383"/>
      <c r="I48" s="58">
        <f t="shared" si="17"/>
        <v>0</v>
      </c>
      <c r="J48" s="59">
        <v>0</v>
      </c>
      <c r="K48" s="15">
        <f t="shared" si="18"/>
        <v>0</v>
      </c>
      <c r="L48" s="131">
        <v>0</v>
      </c>
      <c r="M48" s="131">
        <v>0</v>
      </c>
      <c r="N48" s="55">
        <f t="shared" si="19"/>
        <v>0</v>
      </c>
      <c r="O48" s="40">
        <v>0</v>
      </c>
      <c r="P48" s="40">
        <v>0</v>
      </c>
      <c r="Q48" s="40">
        <v>0</v>
      </c>
      <c r="R48" s="56"/>
      <c r="W48" s="125"/>
    </row>
    <row r="49" spans="1:23" ht="21.95" customHeight="1">
      <c r="A49" s="348"/>
      <c r="B49" s="11">
        <f t="shared" si="16"/>
        <v>0</v>
      </c>
      <c r="C49" s="381"/>
      <c r="D49" s="382"/>
      <c r="E49" s="382"/>
      <c r="F49" s="382"/>
      <c r="G49" s="382"/>
      <c r="H49" s="383"/>
      <c r="I49" s="58">
        <f t="shared" si="17"/>
        <v>0</v>
      </c>
      <c r="J49" s="59">
        <v>0</v>
      </c>
      <c r="K49" s="15">
        <f t="shared" si="18"/>
        <v>0</v>
      </c>
      <c r="L49" s="131">
        <v>0</v>
      </c>
      <c r="M49" s="131">
        <v>0</v>
      </c>
      <c r="N49" s="55">
        <f t="shared" si="19"/>
        <v>0</v>
      </c>
      <c r="O49" s="40">
        <v>0</v>
      </c>
      <c r="P49" s="40">
        <v>0</v>
      </c>
      <c r="Q49" s="40">
        <v>0</v>
      </c>
      <c r="R49" s="56"/>
      <c r="W49" s="125"/>
    </row>
    <row r="50" spans="1:23" ht="21.95" customHeight="1">
      <c r="A50" s="348"/>
      <c r="B50" s="11">
        <f t="shared" si="16"/>
        <v>0</v>
      </c>
      <c r="C50" s="381"/>
      <c r="D50" s="382"/>
      <c r="E50" s="382"/>
      <c r="F50" s="382"/>
      <c r="G50" s="382"/>
      <c r="H50" s="383"/>
      <c r="I50" s="58">
        <f t="shared" si="17"/>
        <v>0</v>
      </c>
      <c r="J50" s="59">
        <v>0</v>
      </c>
      <c r="K50" s="15">
        <f t="shared" si="18"/>
        <v>0</v>
      </c>
      <c r="L50" s="131">
        <v>0</v>
      </c>
      <c r="M50" s="131">
        <v>0</v>
      </c>
      <c r="N50" s="55">
        <f t="shared" si="19"/>
        <v>0</v>
      </c>
      <c r="O50" s="40">
        <v>0</v>
      </c>
      <c r="P50" s="40">
        <v>0</v>
      </c>
      <c r="Q50" s="40">
        <v>0</v>
      </c>
      <c r="R50" s="56"/>
      <c r="W50" s="125"/>
    </row>
    <row r="51" spans="1:23" ht="21.95" customHeight="1">
      <c r="A51" s="348"/>
      <c r="B51" s="11">
        <f t="shared" si="16"/>
        <v>0</v>
      </c>
      <c r="C51" s="381"/>
      <c r="D51" s="382"/>
      <c r="E51" s="382"/>
      <c r="F51" s="382"/>
      <c r="G51" s="382"/>
      <c r="H51" s="383"/>
      <c r="I51" s="58">
        <f t="shared" si="17"/>
        <v>0</v>
      </c>
      <c r="J51" s="59">
        <v>0</v>
      </c>
      <c r="K51" s="15">
        <f t="shared" si="18"/>
        <v>0</v>
      </c>
      <c r="L51" s="131">
        <v>0</v>
      </c>
      <c r="M51" s="131">
        <v>0</v>
      </c>
      <c r="N51" s="55">
        <f t="shared" si="19"/>
        <v>0</v>
      </c>
      <c r="O51" s="40">
        <v>0</v>
      </c>
      <c r="P51" s="40">
        <v>0</v>
      </c>
      <c r="Q51" s="40">
        <v>0</v>
      </c>
      <c r="R51" s="56"/>
      <c r="W51" s="125"/>
    </row>
    <row r="52" spans="1:23" ht="21.95" customHeight="1">
      <c r="A52" s="348"/>
      <c r="B52" s="11">
        <f t="shared" si="16"/>
        <v>0</v>
      </c>
      <c r="C52" s="381"/>
      <c r="D52" s="382"/>
      <c r="E52" s="382"/>
      <c r="F52" s="382"/>
      <c r="G52" s="382"/>
      <c r="H52" s="383"/>
      <c r="I52" s="58">
        <f t="shared" si="17"/>
        <v>0</v>
      </c>
      <c r="J52" s="59">
        <v>0</v>
      </c>
      <c r="K52" s="15">
        <f t="shared" si="18"/>
        <v>0</v>
      </c>
      <c r="L52" s="131">
        <v>0</v>
      </c>
      <c r="M52" s="131">
        <v>0</v>
      </c>
      <c r="N52" s="55">
        <f t="shared" si="19"/>
        <v>0</v>
      </c>
      <c r="O52" s="40">
        <v>0</v>
      </c>
      <c r="P52" s="40">
        <v>0</v>
      </c>
      <c r="Q52" s="40">
        <v>0</v>
      </c>
      <c r="R52" s="56"/>
      <c r="W52" s="125"/>
    </row>
    <row r="53" spans="1:23" ht="21.95" customHeight="1">
      <c r="A53" s="348"/>
      <c r="B53" s="11">
        <f t="shared" si="16"/>
        <v>0</v>
      </c>
      <c r="C53" s="381"/>
      <c r="D53" s="382"/>
      <c r="E53" s="382"/>
      <c r="F53" s="382"/>
      <c r="G53" s="382"/>
      <c r="H53" s="383"/>
      <c r="I53" s="58">
        <f t="shared" si="17"/>
        <v>0</v>
      </c>
      <c r="J53" s="59">
        <v>0</v>
      </c>
      <c r="K53" s="15">
        <f t="shared" si="18"/>
        <v>0</v>
      </c>
      <c r="L53" s="131">
        <v>0</v>
      </c>
      <c r="M53" s="131">
        <v>0</v>
      </c>
      <c r="N53" s="55">
        <f t="shared" si="19"/>
        <v>0</v>
      </c>
      <c r="O53" s="40">
        <v>0</v>
      </c>
      <c r="P53" s="40">
        <v>0</v>
      </c>
      <c r="Q53" s="40">
        <v>0</v>
      </c>
      <c r="R53" s="56"/>
      <c r="W53" s="125"/>
    </row>
    <row r="54" spans="1:23" ht="21.95" customHeight="1">
      <c r="A54" s="348"/>
      <c r="B54" s="11">
        <f t="shared" si="16"/>
        <v>0</v>
      </c>
      <c r="C54" s="381"/>
      <c r="D54" s="382"/>
      <c r="E54" s="382"/>
      <c r="F54" s="382"/>
      <c r="G54" s="382"/>
      <c r="H54" s="383"/>
      <c r="I54" s="58">
        <f t="shared" si="17"/>
        <v>0</v>
      </c>
      <c r="J54" s="59">
        <v>7.6499999999999999E-2</v>
      </c>
      <c r="K54" s="15">
        <f t="shared" si="18"/>
        <v>0</v>
      </c>
      <c r="L54" s="131">
        <v>0</v>
      </c>
      <c r="M54" s="131">
        <v>0</v>
      </c>
      <c r="N54" s="55">
        <f t="shared" si="19"/>
        <v>0</v>
      </c>
      <c r="O54" s="40">
        <v>0</v>
      </c>
      <c r="P54" s="40">
        <v>0</v>
      </c>
      <c r="Q54" s="40">
        <v>0</v>
      </c>
      <c r="R54" s="56"/>
      <c r="W54" s="125"/>
    </row>
    <row r="55" spans="1:23" ht="21.95" customHeight="1">
      <c r="A55" s="348"/>
      <c r="B55" s="11">
        <f t="shared" si="16"/>
        <v>0</v>
      </c>
      <c r="C55" s="381"/>
      <c r="D55" s="382"/>
      <c r="E55" s="382"/>
      <c r="F55" s="382"/>
      <c r="G55" s="382"/>
      <c r="H55" s="383"/>
      <c r="I55" s="58">
        <f t="shared" ref="I55:I60" si="20">K37</f>
        <v>0</v>
      </c>
      <c r="J55" s="59">
        <v>0</v>
      </c>
      <c r="K55" s="15">
        <f t="shared" si="15"/>
        <v>0</v>
      </c>
      <c r="L55" s="131">
        <v>0</v>
      </c>
      <c r="M55" s="131">
        <v>0</v>
      </c>
      <c r="N55" s="55">
        <f t="shared" ref="N55:N60" si="21">K55-L55-M55</f>
        <v>0</v>
      </c>
      <c r="O55" s="40">
        <v>0</v>
      </c>
      <c r="P55" s="40">
        <v>0</v>
      </c>
      <c r="Q55" s="40">
        <v>0</v>
      </c>
      <c r="R55" s="56"/>
      <c r="W55" s="125" t="s">
        <v>85</v>
      </c>
    </row>
    <row r="56" spans="1:23" ht="21.95" customHeight="1">
      <c r="A56" s="348"/>
      <c r="B56" s="11">
        <f t="shared" si="16"/>
        <v>0</v>
      </c>
      <c r="C56" s="381"/>
      <c r="D56" s="382"/>
      <c r="E56" s="382"/>
      <c r="F56" s="382"/>
      <c r="G56" s="382"/>
      <c r="H56" s="383"/>
      <c r="I56" s="58">
        <f t="shared" si="20"/>
        <v>0</v>
      </c>
      <c r="J56" s="59">
        <v>0</v>
      </c>
      <c r="K56" s="15">
        <f t="shared" si="15"/>
        <v>0</v>
      </c>
      <c r="L56" s="131">
        <v>0</v>
      </c>
      <c r="M56" s="131">
        <v>0</v>
      </c>
      <c r="N56" s="55">
        <f t="shared" si="21"/>
        <v>0</v>
      </c>
      <c r="O56" s="40">
        <v>0</v>
      </c>
      <c r="P56" s="40">
        <v>0</v>
      </c>
      <c r="Q56" s="40">
        <v>0</v>
      </c>
      <c r="R56" s="56"/>
    </row>
    <row r="57" spans="1:23" ht="21.95" customHeight="1">
      <c r="A57" s="348"/>
      <c r="B57" s="11">
        <f t="shared" si="16"/>
        <v>0</v>
      </c>
      <c r="C57" s="381"/>
      <c r="D57" s="382"/>
      <c r="E57" s="382"/>
      <c r="F57" s="382"/>
      <c r="G57" s="382"/>
      <c r="H57" s="383"/>
      <c r="I57" s="58">
        <f t="shared" si="20"/>
        <v>0</v>
      </c>
      <c r="J57" s="59">
        <v>0</v>
      </c>
      <c r="K57" s="15">
        <f t="shared" si="15"/>
        <v>0</v>
      </c>
      <c r="L57" s="131">
        <v>0</v>
      </c>
      <c r="M57" s="131">
        <v>0</v>
      </c>
      <c r="N57" s="55">
        <f t="shared" si="21"/>
        <v>0</v>
      </c>
      <c r="O57" s="40">
        <v>0</v>
      </c>
      <c r="P57" s="40">
        <v>0</v>
      </c>
      <c r="Q57" s="40">
        <v>0</v>
      </c>
      <c r="R57" s="56"/>
    </row>
    <row r="58" spans="1:23" ht="21.95" customHeight="1">
      <c r="A58" s="348"/>
      <c r="B58" s="11">
        <f t="shared" si="16"/>
        <v>0</v>
      </c>
      <c r="C58" s="381"/>
      <c r="D58" s="382"/>
      <c r="E58" s="382"/>
      <c r="F58" s="382"/>
      <c r="G58" s="382"/>
      <c r="H58" s="383"/>
      <c r="I58" s="58">
        <f t="shared" si="20"/>
        <v>0</v>
      </c>
      <c r="J58" s="59">
        <v>0</v>
      </c>
      <c r="K58" s="15">
        <f t="shared" si="15"/>
        <v>0</v>
      </c>
      <c r="L58" s="131">
        <v>0</v>
      </c>
      <c r="M58" s="131">
        <v>0</v>
      </c>
      <c r="N58" s="55">
        <f t="shared" si="21"/>
        <v>0</v>
      </c>
      <c r="O58" s="40">
        <v>0</v>
      </c>
      <c r="P58" s="40">
        <v>0</v>
      </c>
      <c r="Q58" s="40">
        <v>0</v>
      </c>
      <c r="R58" s="56"/>
    </row>
    <row r="59" spans="1:23" ht="21.95" customHeight="1">
      <c r="A59" s="348"/>
      <c r="B59" s="11">
        <f t="shared" si="16"/>
        <v>0</v>
      </c>
      <c r="C59" s="381"/>
      <c r="D59" s="382"/>
      <c r="E59" s="382"/>
      <c r="F59" s="382"/>
      <c r="G59" s="382"/>
      <c r="H59" s="383"/>
      <c r="I59" s="58">
        <f t="shared" si="20"/>
        <v>0</v>
      </c>
      <c r="J59" s="59">
        <v>0</v>
      </c>
      <c r="K59" s="15">
        <f t="shared" si="15"/>
        <v>0</v>
      </c>
      <c r="L59" s="131">
        <v>0</v>
      </c>
      <c r="M59" s="131">
        <v>0</v>
      </c>
      <c r="N59" s="55">
        <f t="shared" si="21"/>
        <v>0</v>
      </c>
      <c r="O59" s="40">
        <v>0</v>
      </c>
      <c r="P59" s="40">
        <v>0</v>
      </c>
      <c r="Q59" s="40">
        <v>0</v>
      </c>
      <c r="R59" s="56"/>
    </row>
    <row r="60" spans="1:23" ht="21.95" customHeight="1">
      <c r="A60" s="348"/>
      <c r="B60" s="11">
        <f t="shared" si="16"/>
        <v>0</v>
      </c>
      <c r="C60" s="381"/>
      <c r="D60" s="382"/>
      <c r="E60" s="382"/>
      <c r="F60" s="382"/>
      <c r="G60" s="382"/>
      <c r="H60" s="383"/>
      <c r="I60" s="58">
        <f t="shared" si="20"/>
        <v>0</v>
      </c>
      <c r="J60" s="59">
        <v>0</v>
      </c>
      <c r="K60" s="15">
        <f t="shared" si="15"/>
        <v>0</v>
      </c>
      <c r="L60" s="131">
        <v>0</v>
      </c>
      <c r="M60" s="131">
        <v>0</v>
      </c>
      <c r="N60" s="55">
        <f t="shared" si="21"/>
        <v>0</v>
      </c>
      <c r="O60" s="40">
        <v>0</v>
      </c>
      <c r="P60" s="40">
        <v>0</v>
      </c>
      <c r="Q60" s="40">
        <v>0</v>
      </c>
      <c r="R60" s="56"/>
    </row>
    <row r="61" spans="1:23" ht="21.95" customHeight="1">
      <c r="A61" s="348"/>
      <c r="B61" s="463" t="s">
        <v>86</v>
      </c>
      <c r="C61" s="464"/>
      <c r="D61" s="464"/>
      <c r="E61" s="464"/>
      <c r="F61" s="464"/>
      <c r="G61" s="464"/>
      <c r="H61" s="465"/>
      <c r="I61" s="466" t="s">
        <v>87</v>
      </c>
      <c r="J61" s="467"/>
      <c r="K61" s="467"/>
      <c r="L61" s="467"/>
      <c r="M61" s="467"/>
      <c r="N61" s="467"/>
      <c r="O61" s="467"/>
      <c r="P61" s="467"/>
      <c r="Q61" s="467"/>
      <c r="R61" s="468"/>
      <c r="S61" s="101"/>
    </row>
    <row r="62" spans="1:23" ht="60.75" customHeight="1">
      <c r="A62" s="348"/>
      <c r="B62" s="469"/>
      <c r="C62" s="470"/>
      <c r="D62" s="469"/>
      <c r="E62" s="470"/>
      <c r="F62" s="470"/>
      <c r="G62" s="470"/>
      <c r="H62" s="471"/>
      <c r="I62" s="472" t="s">
        <v>85</v>
      </c>
      <c r="J62" s="473"/>
      <c r="K62" s="473"/>
      <c r="L62" s="473"/>
      <c r="M62" s="473"/>
      <c r="N62" s="473"/>
      <c r="O62" s="473"/>
      <c r="P62" s="473"/>
      <c r="Q62" s="473"/>
      <c r="R62" s="473"/>
    </row>
    <row r="63" spans="1:23" ht="21.95" customHeight="1">
      <c r="A63" s="349"/>
      <c r="B63" s="384" t="s">
        <v>91</v>
      </c>
      <c r="C63" s="395"/>
      <c r="D63" s="395"/>
      <c r="E63" s="395"/>
      <c r="F63" s="395"/>
      <c r="G63" s="395"/>
      <c r="H63" s="395"/>
      <c r="I63" s="395"/>
      <c r="J63" s="396"/>
      <c r="K63" s="17">
        <f>SUM(K46:K60)</f>
        <v>0</v>
      </c>
      <c r="L63" s="17">
        <f>SUM(L46:L60)</f>
        <v>0</v>
      </c>
      <c r="M63" s="17">
        <f>SUM(M46:M60)</f>
        <v>0</v>
      </c>
      <c r="N63" s="17">
        <f>SUM(N46:N60)</f>
        <v>0</v>
      </c>
      <c r="O63" s="17">
        <f>SUM(O46:O60)</f>
        <v>0</v>
      </c>
      <c r="P63" s="17">
        <f t="shared" ref="P63:Q63" si="22">SUM(P46:P60)</f>
        <v>0</v>
      </c>
      <c r="Q63" s="17">
        <f t="shared" si="22"/>
        <v>0</v>
      </c>
      <c r="R63" s="17"/>
    </row>
    <row r="64" spans="1:23" ht="37.5" customHeight="1">
      <c r="A64" s="345" t="s">
        <v>42</v>
      </c>
      <c r="B64" s="134" t="s">
        <v>92</v>
      </c>
      <c r="C64" s="474" t="s">
        <v>93</v>
      </c>
      <c r="D64" s="475"/>
      <c r="E64" s="475"/>
      <c r="F64" s="475"/>
      <c r="G64" s="475"/>
      <c r="H64" s="475"/>
      <c r="I64" s="475"/>
      <c r="J64" s="475"/>
      <c r="K64" s="475"/>
      <c r="L64" s="475"/>
      <c r="M64" s="475"/>
      <c r="N64" s="475"/>
      <c r="O64" s="475"/>
      <c r="P64" s="475"/>
      <c r="Q64" s="475"/>
      <c r="R64" s="475"/>
      <c r="S64" s="101"/>
    </row>
    <row r="65" spans="1:23" ht="32.1" customHeight="1" thickBot="1">
      <c r="A65" s="346"/>
      <c r="B65" s="133" t="s">
        <v>197</v>
      </c>
      <c r="C65" s="60" t="s">
        <v>95</v>
      </c>
      <c r="D65" s="60" t="s">
        <v>96</v>
      </c>
      <c r="E65" s="61" t="s">
        <v>97</v>
      </c>
      <c r="F65" s="62" t="s">
        <v>98</v>
      </c>
      <c r="G65" s="60" t="s">
        <v>99</v>
      </c>
      <c r="H65" s="62" t="s">
        <v>100</v>
      </c>
      <c r="I65" s="62" t="s">
        <v>101</v>
      </c>
      <c r="J65" s="63" t="s">
        <v>102</v>
      </c>
      <c r="K65" s="62" t="s">
        <v>50</v>
      </c>
      <c r="L65" s="10" t="s">
        <v>51</v>
      </c>
      <c r="M65" s="10" t="s">
        <v>52</v>
      </c>
      <c r="N65" s="10" t="s">
        <v>53</v>
      </c>
      <c r="O65" s="50" t="s">
        <v>54</v>
      </c>
      <c r="P65" s="50" t="s">
        <v>55</v>
      </c>
      <c r="Q65" s="50" t="s">
        <v>56</v>
      </c>
      <c r="R65" s="50" t="s">
        <v>57</v>
      </c>
      <c r="S65" s="4"/>
    </row>
    <row r="66" spans="1:23" ht="21.95" customHeight="1" thickTop="1">
      <c r="A66" s="353"/>
      <c r="B66" s="350"/>
      <c r="C66" s="368"/>
      <c r="D66" s="111"/>
      <c r="E66" s="112"/>
      <c r="F66" s="111"/>
      <c r="G66" s="113"/>
      <c r="H66" s="114"/>
      <c r="I66" s="115"/>
      <c r="J66" s="104">
        <f t="shared" ref="J66:J110" si="23">E66*G66*H66*I66</f>
        <v>0</v>
      </c>
      <c r="K66" s="377">
        <f>ROUND((J66+J67+J68),0)</f>
        <v>0</v>
      </c>
      <c r="L66" s="374">
        <v>0</v>
      </c>
      <c r="M66" s="374">
        <v>0</v>
      </c>
      <c r="N66" s="377">
        <f>K66-L66-M66</f>
        <v>0</v>
      </c>
      <c r="O66" s="365">
        <v>0</v>
      </c>
      <c r="P66" s="365">
        <v>0</v>
      </c>
      <c r="Q66" s="365">
        <v>0</v>
      </c>
      <c r="R66" s="360" t="s">
        <v>108</v>
      </c>
      <c r="S66" s="118">
        <f>IF(ISNUMBER(SEARCH("Reg",D66)),"No Reg Fees move to other",0)</f>
        <v>0</v>
      </c>
      <c r="W66" s="125" t="s">
        <v>107</v>
      </c>
    </row>
    <row r="67" spans="1:23" ht="21.95" customHeight="1">
      <c r="A67" s="351"/>
      <c r="B67" s="351"/>
      <c r="C67" s="369"/>
      <c r="D67" s="64"/>
      <c r="E67" s="65"/>
      <c r="F67" s="64"/>
      <c r="G67" s="66"/>
      <c r="H67" s="67"/>
      <c r="I67" s="68"/>
      <c r="J67" s="69">
        <f t="shared" si="23"/>
        <v>0</v>
      </c>
      <c r="K67" s="372"/>
      <c r="L67" s="375"/>
      <c r="M67" s="375"/>
      <c r="N67" s="372"/>
      <c r="O67" s="366"/>
      <c r="P67" s="366"/>
      <c r="Q67" s="366"/>
      <c r="R67" s="361"/>
      <c r="S67" s="118">
        <f t="shared" ref="S67:S113" si="24">IF(ISNUMBER(SEARCH("Reg",D67)),"No Reg Fees move to other",0)</f>
        <v>0</v>
      </c>
      <c r="W67" s="125" t="s">
        <v>116</v>
      </c>
    </row>
    <row r="68" spans="1:23" ht="21.95" customHeight="1" thickBot="1">
      <c r="A68" s="352"/>
      <c r="B68" s="352"/>
      <c r="C68" s="370"/>
      <c r="D68" s="105"/>
      <c r="E68" s="106"/>
      <c r="F68" s="105"/>
      <c r="G68" s="107"/>
      <c r="H68" s="108"/>
      <c r="I68" s="109"/>
      <c r="J68" s="110">
        <f t="shared" si="23"/>
        <v>0</v>
      </c>
      <c r="K68" s="373"/>
      <c r="L68" s="376"/>
      <c r="M68" s="376"/>
      <c r="N68" s="373"/>
      <c r="O68" s="367"/>
      <c r="P68" s="367"/>
      <c r="Q68" s="367"/>
      <c r="R68" s="361"/>
      <c r="S68" s="118">
        <f t="shared" si="24"/>
        <v>0</v>
      </c>
      <c r="W68" s="125" t="s">
        <v>110</v>
      </c>
    </row>
    <row r="69" spans="1:23" ht="21.95" customHeight="1" thickTop="1">
      <c r="A69" s="350"/>
      <c r="B69" s="350"/>
      <c r="C69" s="368"/>
      <c r="D69" s="111"/>
      <c r="E69" s="112"/>
      <c r="F69" s="111"/>
      <c r="G69" s="113"/>
      <c r="H69" s="114"/>
      <c r="I69" s="115"/>
      <c r="J69" s="116">
        <f t="shared" si="23"/>
        <v>0</v>
      </c>
      <c r="K69" s="371">
        <f>ROUND((J69+J70+J71),0)</f>
        <v>0</v>
      </c>
      <c r="L69" s="374">
        <v>0</v>
      </c>
      <c r="M69" s="374">
        <v>0</v>
      </c>
      <c r="N69" s="377">
        <f>K69-L69-M69</f>
        <v>0</v>
      </c>
      <c r="O69" s="365">
        <v>0</v>
      </c>
      <c r="P69" s="365">
        <v>0</v>
      </c>
      <c r="Q69" s="365">
        <v>0</v>
      </c>
      <c r="R69" s="360" t="s">
        <v>108</v>
      </c>
      <c r="S69" s="118">
        <f t="shared" si="24"/>
        <v>0</v>
      </c>
      <c r="W69" s="125" t="s">
        <v>198</v>
      </c>
    </row>
    <row r="70" spans="1:23" ht="21.95" customHeight="1">
      <c r="A70" s="351"/>
      <c r="B70" s="351"/>
      <c r="C70" s="369"/>
      <c r="D70" s="64"/>
      <c r="E70" s="65"/>
      <c r="F70" s="64"/>
      <c r="G70" s="66"/>
      <c r="H70" s="67"/>
      <c r="I70" s="68"/>
      <c r="J70" s="69">
        <f t="shared" si="23"/>
        <v>0</v>
      </c>
      <c r="K70" s="372"/>
      <c r="L70" s="375"/>
      <c r="M70" s="375"/>
      <c r="N70" s="372"/>
      <c r="O70" s="366"/>
      <c r="P70" s="366"/>
      <c r="Q70" s="366"/>
      <c r="R70" s="361"/>
      <c r="S70" s="118">
        <f t="shared" si="24"/>
        <v>0</v>
      </c>
      <c r="W70" s="125" t="s">
        <v>31</v>
      </c>
    </row>
    <row r="71" spans="1:23" ht="21.75" customHeight="1" thickBot="1">
      <c r="A71" s="352"/>
      <c r="B71" s="352"/>
      <c r="C71" s="370"/>
      <c r="D71" s="105"/>
      <c r="E71" s="106"/>
      <c r="F71" s="105"/>
      <c r="G71" s="107"/>
      <c r="H71" s="108"/>
      <c r="I71" s="109"/>
      <c r="J71" s="110">
        <f t="shared" si="23"/>
        <v>0</v>
      </c>
      <c r="K71" s="373"/>
      <c r="L71" s="376"/>
      <c r="M71" s="376"/>
      <c r="N71" s="373"/>
      <c r="O71" s="367"/>
      <c r="P71" s="367"/>
      <c r="Q71" s="367"/>
      <c r="R71" s="361"/>
      <c r="S71" s="118">
        <f t="shared" si="24"/>
        <v>0</v>
      </c>
    </row>
    <row r="72" spans="1:23" ht="21.95" customHeight="1" thickTop="1">
      <c r="A72" s="350"/>
      <c r="B72" s="350"/>
      <c r="C72" s="368"/>
      <c r="D72" s="111"/>
      <c r="E72" s="112"/>
      <c r="F72" s="111"/>
      <c r="G72" s="113"/>
      <c r="H72" s="114"/>
      <c r="I72" s="115"/>
      <c r="J72" s="116">
        <f t="shared" si="23"/>
        <v>0</v>
      </c>
      <c r="K72" s="371">
        <f>ROUND((J72+J73+J74),0)</f>
        <v>0</v>
      </c>
      <c r="L72" s="374">
        <v>0</v>
      </c>
      <c r="M72" s="374">
        <v>0</v>
      </c>
      <c r="N72" s="377">
        <f>K72-L72-M72</f>
        <v>0</v>
      </c>
      <c r="O72" s="365">
        <v>0</v>
      </c>
      <c r="P72" s="365">
        <v>0</v>
      </c>
      <c r="Q72" s="365">
        <v>0</v>
      </c>
      <c r="R72" s="360" t="s">
        <v>108</v>
      </c>
      <c r="S72" s="118">
        <f t="shared" si="24"/>
        <v>0</v>
      </c>
    </row>
    <row r="73" spans="1:23" ht="21.95" customHeight="1">
      <c r="A73" s="351"/>
      <c r="B73" s="351"/>
      <c r="C73" s="369"/>
      <c r="D73" s="64"/>
      <c r="E73" s="65"/>
      <c r="F73" s="64"/>
      <c r="G73" s="66"/>
      <c r="H73" s="67"/>
      <c r="I73" s="68"/>
      <c r="J73" s="69">
        <f t="shared" si="23"/>
        <v>0</v>
      </c>
      <c r="K73" s="372"/>
      <c r="L73" s="375"/>
      <c r="M73" s="375"/>
      <c r="N73" s="372"/>
      <c r="O73" s="366"/>
      <c r="P73" s="366"/>
      <c r="Q73" s="366"/>
      <c r="R73" s="361"/>
      <c r="S73" s="118">
        <f t="shared" si="24"/>
        <v>0</v>
      </c>
    </row>
    <row r="74" spans="1:23" ht="21.95" customHeight="1" thickBot="1">
      <c r="A74" s="352"/>
      <c r="B74" s="352"/>
      <c r="C74" s="370"/>
      <c r="D74" s="105"/>
      <c r="E74" s="106"/>
      <c r="F74" s="105"/>
      <c r="G74" s="107"/>
      <c r="H74" s="108"/>
      <c r="I74" s="109"/>
      <c r="J74" s="110">
        <f t="shared" si="23"/>
        <v>0</v>
      </c>
      <c r="K74" s="373"/>
      <c r="L74" s="376"/>
      <c r="M74" s="376"/>
      <c r="N74" s="373"/>
      <c r="O74" s="367"/>
      <c r="P74" s="367"/>
      <c r="Q74" s="367"/>
      <c r="R74" s="361"/>
      <c r="S74" s="118">
        <f t="shared" si="24"/>
        <v>0</v>
      </c>
    </row>
    <row r="75" spans="1:23" ht="21.95" customHeight="1" thickTop="1">
      <c r="A75" s="350"/>
      <c r="B75" s="350"/>
      <c r="C75" s="368"/>
      <c r="D75" s="111"/>
      <c r="E75" s="112"/>
      <c r="F75" s="111"/>
      <c r="G75" s="113"/>
      <c r="H75" s="114"/>
      <c r="I75" s="115"/>
      <c r="J75" s="116">
        <f t="shared" ref="J75:J83" si="25">E75*G75*H75*I75</f>
        <v>0</v>
      </c>
      <c r="K75" s="371">
        <f>ROUND((J75+J76+J77),0)</f>
        <v>0</v>
      </c>
      <c r="L75" s="374">
        <v>0</v>
      </c>
      <c r="M75" s="374">
        <v>0</v>
      </c>
      <c r="N75" s="377">
        <f>K75-L75-M75</f>
        <v>0</v>
      </c>
      <c r="O75" s="365">
        <v>0</v>
      </c>
      <c r="P75" s="365">
        <v>0</v>
      </c>
      <c r="Q75" s="365">
        <v>0</v>
      </c>
      <c r="R75" s="360" t="s">
        <v>108</v>
      </c>
      <c r="S75" s="118">
        <f t="shared" ref="S75:S83" si="26">IF(ISNUMBER(SEARCH("Reg",D75)),"No Reg Fees move to other",0)</f>
        <v>0</v>
      </c>
    </row>
    <row r="76" spans="1:23" ht="21.95" customHeight="1">
      <c r="A76" s="351"/>
      <c r="B76" s="351"/>
      <c r="C76" s="369"/>
      <c r="D76" s="64"/>
      <c r="E76" s="65"/>
      <c r="F76" s="64"/>
      <c r="G76" s="66"/>
      <c r="H76" s="67"/>
      <c r="I76" s="68"/>
      <c r="J76" s="69">
        <f t="shared" si="25"/>
        <v>0</v>
      </c>
      <c r="K76" s="372"/>
      <c r="L76" s="375"/>
      <c r="M76" s="375"/>
      <c r="N76" s="372"/>
      <c r="O76" s="366"/>
      <c r="P76" s="366"/>
      <c r="Q76" s="366"/>
      <c r="R76" s="361"/>
      <c r="S76" s="118">
        <f t="shared" si="26"/>
        <v>0</v>
      </c>
    </row>
    <row r="77" spans="1:23" ht="21.95" customHeight="1" thickBot="1">
      <c r="A77" s="352"/>
      <c r="B77" s="352"/>
      <c r="C77" s="370"/>
      <c r="D77" s="105"/>
      <c r="E77" s="106"/>
      <c r="F77" s="105"/>
      <c r="G77" s="107"/>
      <c r="H77" s="108"/>
      <c r="I77" s="109"/>
      <c r="J77" s="110">
        <f t="shared" si="25"/>
        <v>0</v>
      </c>
      <c r="K77" s="373"/>
      <c r="L77" s="376"/>
      <c r="M77" s="376"/>
      <c r="N77" s="373"/>
      <c r="O77" s="367"/>
      <c r="P77" s="367"/>
      <c r="Q77" s="367"/>
      <c r="R77" s="361"/>
      <c r="S77" s="118">
        <f t="shared" si="26"/>
        <v>0</v>
      </c>
    </row>
    <row r="78" spans="1:23" ht="21.95" customHeight="1" thickTop="1">
      <c r="A78" s="350"/>
      <c r="B78" s="350"/>
      <c r="C78" s="368"/>
      <c r="D78" s="111"/>
      <c r="E78" s="112"/>
      <c r="F78" s="111"/>
      <c r="G78" s="113"/>
      <c r="H78" s="114"/>
      <c r="I78" s="115"/>
      <c r="J78" s="116">
        <f t="shared" si="25"/>
        <v>0</v>
      </c>
      <c r="K78" s="371">
        <f>ROUND((J78+J79+J80),0)</f>
        <v>0</v>
      </c>
      <c r="L78" s="374">
        <v>0</v>
      </c>
      <c r="M78" s="374">
        <v>0</v>
      </c>
      <c r="N78" s="377">
        <f>K78-L78-M78</f>
        <v>0</v>
      </c>
      <c r="O78" s="365">
        <v>0</v>
      </c>
      <c r="P78" s="365">
        <v>0</v>
      </c>
      <c r="Q78" s="365">
        <v>0</v>
      </c>
      <c r="R78" s="360" t="s">
        <v>108</v>
      </c>
      <c r="S78" s="118">
        <f t="shared" si="26"/>
        <v>0</v>
      </c>
    </row>
    <row r="79" spans="1:23" ht="21.95" customHeight="1">
      <c r="A79" s="351"/>
      <c r="B79" s="351"/>
      <c r="C79" s="369"/>
      <c r="D79" s="64"/>
      <c r="E79" s="65"/>
      <c r="F79" s="64"/>
      <c r="G79" s="66"/>
      <c r="H79" s="67"/>
      <c r="I79" s="68"/>
      <c r="J79" s="69">
        <f t="shared" si="25"/>
        <v>0</v>
      </c>
      <c r="K79" s="372"/>
      <c r="L79" s="375"/>
      <c r="M79" s="375"/>
      <c r="N79" s="372"/>
      <c r="O79" s="366"/>
      <c r="P79" s="366"/>
      <c r="Q79" s="366"/>
      <c r="R79" s="361"/>
      <c r="S79" s="118">
        <f t="shared" si="26"/>
        <v>0</v>
      </c>
    </row>
    <row r="80" spans="1:23" ht="21.95" customHeight="1" thickBot="1">
      <c r="A80" s="352"/>
      <c r="B80" s="352"/>
      <c r="C80" s="370"/>
      <c r="D80" s="105"/>
      <c r="E80" s="106"/>
      <c r="F80" s="105"/>
      <c r="G80" s="107"/>
      <c r="H80" s="108"/>
      <c r="I80" s="109"/>
      <c r="J80" s="110">
        <f t="shared" si="25"/>
        <v>0</v>
      </c>
      <c r="K80" s="373"/>
      <c r="L80" s="376"/>
      <c r="M80" s="376"/>
      <c r="N80" s="373"/>
      <c r="O80" s="367"/>
      <c r="P80" s="367"/>
      <c r="Q80" s="367"/>
      <c r="R80" s="361"/>
      <c r="S80" s="118">
        <f t="shared" si="26"/>
        <v>0</v>
      </c>
    </row>
    <row r="81" spans="1:19" ht="21.95" customHeight="1" thickTop="1">
      <c r="A81" s="350"/>
      <c r="B81" s="350"/>
      <c r="C81" s="368"/>
      <c r="D81" s="111"/>
      <c r="E81" s="112"/>
      <c r="F81" s="111"/>
      <c r="G81" s="113"/>
      <c r="H81" s="114"/>
      <c r="I81" s="115"/>
      <c r="J81" s="116">
        <f t="shared" si="25"/>
        <v>0</v>
      </c>
      <c r="K81" s="371">
        <f>ROUND((J81+J82+J83),0)</f>
        <v>0</v>
      </c>
      <c r="L81" s="374">
        <v>0</v>
      </c>
      <c r="M81" s="374">
        <v>0</v>
      </c>
      <c r="N81" s="377">
        <f>K81-L81-M81</f>
        <v>0</v>
      </c>
      <c r="O81" s="365">
        <v>0</v>
      </c>
      <c r="P81" s="365">
        <v>0</v>
      </c>
      <c r="Q81" s="365">
        <v>0</v>
      </c>
      <c r="R81" s="360" t="s">
        <v>108</v>
      </c>
      <c r="S81" s="118">
        <f t="shared" si="26"/>
        <v>0</v>
      </c>
    </row>
    <row r="82" spans="1:19" ht="21.95" customHeight="1">
      <c r="A82" s="351"/>
      <c r="B82" s="351"/>
      <c r="C82" s="369"/>
      <c r="D82" s="64"/>
      <c r="E82" s="65"/>
      <c r="F82" s="64"/>
      <c r="G82" s="66"/>
      <c r="H82" s="67"/>
      <c r="I82" s="68"/>
      <c r="J82" s="69">
        <f t="shared" si="25"/>
        <v>0</v>
      </c>
      <c r="K82" s="372"/>
      <c r="L82" s="375"/>
      <c r="M82" s="375"/>
      <c r="N82" s="372"/>
      <c r="O82" s="366"/>
      <c r="P82" s="366"/>
      <c r="Q82" s="366"/>
      <c r="R82" s="361"/>
      <c r="S82" s="118">
        <f t="shared" si="26"/>
        <v>0</v>
      </c>
    </row>
    <row r="83" spans="1:19" ht="21.95" customHeight="1" thickBot="1">
      <c r="A83" s="352"/>
      <c r="B83" s="352"/>
      <c r="C83" s="370"/>
      <c r="D83" s="105"/>
      <c r="E83" s="106"/>
      <c r="F83" s="105"/>
      <c r="G83" s="107"/>
      <c r="H83" s="108"/>
      <c r="I83" s="109"/>
      <c r="J83" s="110">
        <f t="shared" si="25"/>
        <v>0</v>
      </c>
      <c r="K83" s="373"/>
      <c r="L83" s="376"/>
      <c r="M83" s="376"/>
      <c r="N83" s="373"/>
      <c r="O83" s="367"/>
      <c r="P83" s="367"/>
      <c r="Q83" s="367"/>
      <c r="R83" s="361"/>
      <c r="S83" s="118">
        <f t="shared" si="26"/>
        <v>0</v>
      </c>
    </row>
    <row r="84" spans="1:19" ht="21.95" customHeight="1" thickTop="1">
      <c r="A84" s="350"/>
      <c r="B84" s="350"/>
      <c r="C84" s="368"/>
      <c r="D84" s="111"/>
      <c r="E84" s="112"/>
      <c r="F84" s="111"/>
      <c r="G84" s="113"/>
      <c r="H84" s="114"/>
      <c r="I84" s="115"/>
      <c r="J84" s="116">
        <f t="shared" ref="J84:J89" si="27">E84*G84*H84*I84</f>
        <v>0</v>
      </c>
      <c r="K84" s="371">
        <f>ROUND((J84+J85+J86),0)</f>
        <v>0</v>
      </c>
      <c r="L84" s="374">
        <v>0</v>
      </c>
      <c r="M84" s="374">
        <v>0</v>
      </c>
      <c r="N84" s="377">
        <f>K84-L84-M84</f>
        <v>0</v>
      </c>
      <c r="O84" s="365">
        <v>0</v>
      </c>
      <c r="P84" s="365">
        <v>0</v>
      </c>
      <c r="Q84" s="365">
        <v>0</v>
      </c>
      <c r="R84" s="360" t="s">
        <v>108</v>
      </c>
      <c r="S84" s="118">
        <f t="shared" ref="S84:S89" si="28">IF(ISNUMBER(SEARCH("Reg",D84)),"No Reg Fees move to other",0)</f>
        <v>0</v>
      </c>
    </row>
    <row r="85" spans="1:19" ht="21.95" customHeight="1">
      <c r="A85" s="351"/>
      <c r="B85" s="351"/>
      <c r="C85" s="369"/>
      <c r="D85" s="64"/>
      <c r="E85" s="65"/>
      <c r="F85" s="64"/>
      <c r="G85" s="66"/>
      <c r="H85" s="67"/>
      <c r="I85" s="68"/>
      <c r="J85" s="69">
        <f t="shared" si="27"/>
        <v>0</v>
      </c>
      <c r="K85" s="372"/>
      <c r="L85" s="375"/>
      <c r="M85" s="375"/>
      <c r="N85" s="372"/>
      <c r="O85" s="366"/>
      <c r="P85" s="366"/>
      <c r="Q85" s="366"/>
      <c r="R85" s="361"/>
      <c r="S85" s="118">
        <f t="shared" si="28"/>
        <v>0</v>
      </c>
    </row>
    <row r="86" spans="1:19" ht="21.95" customHeight="1" thickBot="1">
      <c r="A86" s="352"/>
      <c r="B86" s="352"/>
      <c r="C86" s="370"/>
      <c r="D86" s="105"/>
      <c r="E86" s="106"/>
      <c r="F86" s="105"/>
      <c r="G86" s="107"/>
      <c r="H86" s="108"/>
      <c r="I86" s="109"/>
      <c r="J86" s="110">
        <f t="shared" si="27"/>
        <v>0</v>
      </c>
      <c r="K86" s="373"/>
      <c r="L86" s="376"/>
      <c r="M86" s="376"/>
      <c r="N86" s="373"/>
      <c r="O86" s="367"/>
      <c r="P86" s="367"/>
      <c r="Q86" s="367"/>
      <c r="R86" s="361"/>
      <c r="S86" s="118">
        <f t="shared" si="28"/>
        <v>0</v>
      </c>
    </row>
    <row r="87" spans="1:19" ht="21.95" customHeight="1" thickTop="1">
      <c r="A87" s="350"/>
      <c r="B87" s="350"/>
      <c r="C87" s="368"/>
      <c r="D87" s="111"/>
      <c r="E87" s="112"/>
      <c r="F87" s="111"/>
      <c r="G87" s="113"/>
      <c r="H87" s="114"/>
      <c r="I87" s="115"/>
      <c r="J87" s="116">
        <f t="shared" si="27"/>
        <v>0</v>
      </c>
      <c r="K87" s="371">
        <f>ROUND((J87+J88+J89),0)</f>
        <v>0</v>
      </c>
      <c r="L87" s="374">
        <v>0</v>
      </c>
      <c r="M87" s="374">
        <v>0</v>
      </c>
      <c r="N87" s="377">
        <f>K87-L87-M87</f>
        <v>0</v>
      </c>
      <c r="O87" s="365">
        <v>0</v>
      </c>
      <c r="P87" s="365">
        <v>0</v>
      </c>
      <c r="Q87" s="365">
        <v>0</v>
      </c>
      <c r="R87" s="360" t="s">
        <v>108</v>
      </c>
      <c r="S87" s="118">
        <f t="shared" si="28"/>
        <v>0</v>
      </c>
    </row>
    <row r="88" spans="1:19" ht="21.95" customHeight="1">
      <c r="A88" s="351"/>
      <c r="B88" s="351"/>
      <c r="C88" s="369"/>
      <c r="D88" s="64"/>
      <c r="E88" s="65"/>
      <c r="F88" s="64"/>
      <c r="G88" s="66"/>
      <c r="H88" s="67"/>
      <c r="I88" s="68"/>
      <c r="J88" s="69">
        <f t="shared" si="27"/>
        <v>0</v>
      </c>
      <c r="K88" s="372"/>
      <c r="L88" s="375"/>
      <c r="M88" s="375"/>
      <c r="N88" s="372"/>
      <c r="O88" s="366"/>
      <c r="P88" s="366"/>
      <c r="Q88" s="366"/>
      <c r="R88" s="361"/>
      <c r="S88" s="118">
        <f t="shared" si="28"/>
        <v>0</v>
      </c>
    </row>
    <row r="89" spans="1:19" ht="21.95" customHeight="1" thickBot="1">
      <c r="A89" s="352"/>
      <c r="B89" s="352"/>
      <c r="C89" s="370"/>
      <c r="D89" s="105"/>
      <c r="E89" s="106"/>
      <c r="F89" s="105"/>
      <c r="G89" s="107"/>
      <c r="H89" s="108"/>
      <c r="I89" s="109"/>
      <c r="J89" s="110">
        <f t="shared" si="27"/>
        <v>0</v>
      </c>
      <c r="K89" s="373"/>
      <c r="L89" s="376"/>
      <c r="M89" s="376"/>
      <c r="N89" s="373"/>
      <c r="O89" s="367"/>
      <c r="P89" s="367"/>
      <c r="Q89" s="367"/>
      <c r="R89" s="361"/>
      <c r="S89" s="118">
        <f t="shared" si="28"/>
        <v>0</v>
      </c>
    </row>
    <row r="90" spans="1:19" ht="21.95" customHeight="1" thickTop="1">
      <c r="A90" s="350"/>
      <c r="B90" s="350"/>
      <c r="C90" s="368"/>
      <c r="D90" s="111"/>
      <c r="E90" s="112"/>
      <c r="F90" s="111"/>
      <c r="G90" s="113"/>
      <c r="H90" s="114"/>
      <c r="I90" s="115"/>
      <c r="J90" s="116">
        <f t="shared" ref="J90:J92" si="29">E90*G90*H90*I90</f>
        <v>0</v>
      </c>
      <c r="K90" s="371">
        <f>ROUND((J90+J91+J92),0)</f>
        <v>0</v>
      </c>
      <c r="L90" s="374">
        <v>0</v>
      </c>
      <c r="M90" s="374">
        <v>0</v>
      </c>
      <c r="N90" s="377">
        <f>K90-L90-M90</f>
        <v>0</v>
      </c>
      <c r="O90" s="365">
        <v>0</v>
      </c>
      <c r="P90" s="365">
        <v>0</v>
      </c>
      <c r="Q90" s="365">
        <v>0</v>
      </c>
      <c r="R90" s="360" t="s">
        <v>108</v>
      </c>
      <c r="S90" s="118">
        <f t="shared" ref="S90:S92" si="30">IF(ISNUMBER(SEARCH("Reg",D90)),"No Reg Fees move to other",0)</f>
        <v>0</v>
      </c>
    </row>
    <row r="91" spans="1:19" ht="21.95" customHeight="1">
      <c r="A91" s="351"/>
      <c r="B91" s="351"/>
      <c r="C91" s="369"/>
      <c r="D91" s="64"/>
      <c r="E91" s="65"/>
      <c r="F91" s="64"/>
      <c r="G91" s="66"/>
      <c r="H91" s="67"/>
      <c r="I91" s="68"/>
      <c r="J91" s="69">
        <f t="shared" si="29"/>
        <v>0</v>
      </c>
      <c r="K91" s="372"/>
      <c r="L91" s="375"/>
      <c r="M91" s="375"/>
      <c r="N91" s="372"/>
      <c r="O91" s="366"/>
      <c r="P91" s="366"/>
      <c r="Q91" s="366"/>
      <c r="R91" s="361"/>
      <c r="S91" s="118">
        <f t="shared" si="30"/>
        <v>0</v>
      </c>
    </row>
    <row r="92" spans="1:19" ht="21.95" customHeight="1" thickBot="1">
      <c r="A92" s="352"/>
      <c r="B92" s="352"/>
      <c r="C92" s="370"/>
      <c r="D92" s="105"/>
      <c r="E92" s="106"/>
      <c r="F92" s="105"/>
      <c r="G92" s="107"/>
      <c r="H92" s="108"/>
      <c r="I92" s="109"/>
      <c r="J92" s="110">
        <f t="shared" si="29"/>
        <v>0</v>
      </c>
      <c r="K92" s="373"/>
      <c r="L92" s="376"/>
      <c r="M92" s="376"/>
      <c r="N92" s="373"/>
      <c r="O92" s="367"/>
      <c r="P92" s="367"/>
      <c r="Q92" s="367"/>
      <c r="R92" s="361"/>
      <c r="S92" s="118">
        <f t="shared" si="30"/>
        <v>0</v>
      </c>
    </row>
    <row r="93" spans="1:19" ht="21.95" customHeight="1" thickTop="1">
      <c r="A93" s="350"/>
      <c r="B93" s="350"/>
      <c r="C93" s="368"/>
      <c r="D93" s="111"/>
      <c r="E93" s="112"/>
      <c r="F93" s="111"/>
      <c r="G93" s="113"/>
      <c r="H93" s="114"/>
      <c r="I93" s="115"/>
      <c r="J93" s="116">
        <f t="shared" si="23"/>
        <v>0</v>
      </c>
      <c r="K93" s="371">
        <f>ROUND((J93+J94+J95),0)</f>
        <v>0</v>
      </c>
      <c r="L93" s="374">
        <v>0</v>
      </c>
      <c r="M93" s="374">
        <v>0</v>
      </c>
      <c r="N93" s="377">
        <f>K93-L93-M93</f>
        <v>0</v>
      </c>
      <c r="O93" s="365">
        <v>0</v>
      </c>
      <c r="P93" s="365">
        <v>0</v>
      </c>
      <c r="Q93" s="365">
        <v>0</v>
      </c>
      <c r="R93" s="360" t="s">
        <v>108</v>
      </c>
      <c r="S93" s="118">
        <f t="shared" si="24"/>
        <v>0</v>
      </c>
    </row>
    <row r="94" spans="1:19" ht="21.95" customHeight="1">
      <c r="A94" s="351"/>
      <c r="B94" s="351"/>
      <c r="C94" s="369"/>
      <c r="D94" s="64"/>
      <c r="E94" s="65"/>
      <c r="F94" s="64"/>
      <c r="G94" s="66"/>
      <c r="H94" s="67"/>
      <c r="I94" s="68"/>
      <c r="J94" s="69">
        <f t="shared" si="23"/>
        <v>0</v>
      </c>
      <c r="K94" s="372"/>
      <c r="L94" s="375"/>
      <c r="M94" s="375"/>
      <c r="N94" s="372"/>
      <c r="O94" s="366"/>
      <c r="P94" s="366"/>
      <c r="Q94" s="366"/>
      <c r="R94" s="361"/>
      <c r="S94" s="118">
        <f t="shared" si="24"/>
        <v>0</v>
      </c>
    </row>
    <row r="95" spans="1:19" ht="21.95" customHeight="1" thickBot="1">
      <c r="A95" s="352"/>
      <c r="B95" s="352"/>
      <c r="C95" s="370"/>
      <c r="D95" s="105"/>
      <c r="E95" s="106"/>
      <c r="F95" s="105"/>
      <c r="G95" s="107"/>
      <c r="H95" s="108"/>
      <c r="I95" s="109"/>
      <c r="J95" s="110">
        <f t="shared" si="23"/>
        <v>0</v>
      </c>
      <c r="K95" s="373"/>
      <c r="L95" s="376"/>
      <c r="M95" s="376"/>
      <c r="N95" s="373"/>
      <c r="O95" s="367"/>
      <c r="P95" s="367"/>
      <c r="Q95" s="367"/>
      <c r="R95" s="361"/>
      <c r="S95" s="118">
        <f t="shared" si="24"/>
        <v>0</v>
      </c>
    </row>
    <row r="96" spans="1:19" ht="21.95" customHeight="1" thickTop="1">
      <c r="A96" s="350"/>
      <c r="B96" s="350"/>
      <c r="C96" s="368"/>
      <c r="D96" s="111"/>
      <c r="E96" s="112"/>
      <c r="F96" s="111"/>
      <c r="G96" s="113"/>
      <c r="H96" s="114"/>
      <c r="I96" s="115"/>
      <c r="J96" s="116">
        <f t="shared" si="23"/>
        <v>0</v>
      </c>
      <c r="K96" s="371">
        <f>ROUND((J96+J97+J98),0)</f>
        <v>0</v>
      </c>
      <c r="L96" s="374">
        <v>0</v>
      </c>
      <c r="M96" s="374">
        <v>0</v>
      </c>
      <c r="N96" s="377">
        <f>K96-L96-M96</f>
        <v>0</v>
      </c>
      <c r="O96" s="365">
        <v>0</v>
      </c>
      <c r="P96" s="365">
        <v>0</v>
      </c>
      <c r="Q96" s="365">
        <v>0</v>
      </c>
      <c r="R96" s="360" t="s">
        <v>108</v>
      </c>
      <c r="S96" s="118">
        <f t="shared" si="24"/>
        <v>0</v>
      </c>
    </row>
    <row r="97" spans="1:19" ht="21.95" customHeight="1">
      <c r="A97" s="351"/>
      <c r="B97" s="351"/>
      <c r="C97" s="369"/>
      <c r="D97" s="64"/>
      <c r="E97" s="65"/>
      <c r="F97" s="64"/>
      <c r="G97" s="66"/>
      <c r="H97" s="67"/>
      <c r="I97" s="68"/>
      <c r="J97" s="69">
        <f t="shared" si="23"/>
        <v>0</v>
      </c>
      <c r="K97" s="372"/>
      <c r="L97" s="375"/>
      <c r="M97" s="375"/>
      <c r="N97" s="372"/>
      <c r="O97" s="366"/>
      <c r="P97" s="366"/>
      <c r="Q97" s="366"/>
      <c r="R97" s="361"/>
      <c r="S97" s="118">
        <f t="shared" si="24"/>
        <v>0</v>
      </c>
    </row>
    <row r="98" spans="1:19" ht="21.95" customHeight="1" thickBot="1">
      <c r="A98" s="352"/>
      <c r="B98" s="352"/>
      <c r="C98" s="370"/>
      <c r="D98" s="105"/>
      <c r="E98" s="106"/>
      <c r="F98" s="105"/>
      <c r="G98" s="107"/>
      <c r="H98" s="108"/>
      <c r="I98" s="109"/>
      <c r="J98" s="110">
        <f t="shared" si="23"/>
        <v>0</v>
      </c>
      <c r="K98" s="373"/>
      <c r="L98" s="376"/>
      <c r="M98" s="376"/>
      <c r="N98" s="373"/>
      <c r="O98" s="367"/>
      <c r="P98" s="367"/>
      <c r="Q98" s="367"/>
      <c r="R98" s="361"/>
      <c r="S98" s="118">
        <f t="shared" si="24"/>
        <v>0</v>
      </c>
    </row>
    <row r="99" spans="1:19" ht="21.95" customHeight="1" thickTop="1">
      <c r="A99" s="350"/>
      <c r="B99" s="350"/>
      <c r="C99" s="368"/>
      <c r="D99" s="111"/>
      <c r="E99" s="112"/>
      <c r="F99" s="111"/>
      <c r="G99" s="113"/>
      <c r="H99" s="114"/>
      <c r="I99" s="115"/>
      <c r="J99" s="116">
        <f t="shared" si="23"/>
        <v>0</v>
      </c>
      <c r="K99" s="371">
        <f>ROUND((J99+J100+J101),0)</f>
        <v>0</v>
      </c>
      <c r="L99" s="374">
        <v>0</v>
      </c>
      <c r="M99" s="374">
        <v>0</v>
      </c>
      <c r="N99" s="377">
        <f>K99-L99-M99</f>
        <v>0</v>
      </c>
      <c r="O99" s="365">
        <v>0</v>
      </c>
      <c r="P99" s="365">
        <v>0</v>
      </c>
      <c r="Q99" s="365">
        <v>0</v>
      </c>
      <c r="R99" s="360" t="s">
        <v>108</v>
      </c>
      <c r="S99" s="118">
        <f t="shared" si="24"/>
        <v>0</v>
      </c>
    </row>
    <row r="100" spans="1:19" ht="21.95" customHeight="1">
      <c r="A100" s="351"/>
      <c r="B100" s="351"/>
      <c r="C100" s="369"/>
      <c r="D100" s="64"/>
      <c r="E100" s="65"/>
      <c r="F100" s="64"/>
      <c r="G100" s="66"/>
      <c r="H100" s="67"/>
      <c r="I100" s="68"/>
      <c r="J100" s="69">
        <f t="shared" si="23"/>
        <v>0</v>
      </c>
      <c r="K100" s="372"/>
      <c r="L100" s="375"/>
      <c r="M100" s="375"/>
      <c r="N100" s="372"/>
      <c r="O100" s="366"/>
      <c r="P100" s="366"/>
      <c r="Q100" s="366"/>
      <c r="R100" s="361"/>
      <c r="S100" s="118">
        <f t="shared" si="24"/>
        <v>0</v>
      </c>
    </row>
    <row r="101" spans="1:19" ht="21.75" customHeight="1" thickBot="1">
      <c r="A101" s="352"/>
      <c r="B101" s="352"/>
      <c r="C101" s="370"/>
      <c r="D101" s="105"/>
      <c r="E101" s="106"/>
      <c r="F101" s="105"/>
      <c r="G101" s="107"/>
      <c r="H101" s="108"/>
      <c r="I101" s="109"/>
      <c r="J101" s="110">
        <f t="shared" si="23"/>
        <v>0</v>
      </c>
      <c r="K101" s="373"/>
      <c r="L101" s="376"/>
      <c r="M101" s="376"/>
      <c r="N101" s="373"/>
      <c r="O101" s="367"/>
      <c r="P101" s="367"/>
      <c r="Q101" s="367"/>
      <c r="R101" s="361"/>
      <c r="S101" s="118">
        <f t="shared" si="24"/>
        <v>0</v>
      </c>
    </row>
    <row r="102" spans="1:19" ht="21.95" customHeight="1" thickTop="1">
      <c r="A102" s="350"/>
      <c r="B102" s="350"/>
      <c r="C102" s="368"/>
      <c r="D102" s="111"/>
      <c r="E102" s="112"/>
      <c r="F102" s="111"/>
      <c r="G102" s="113"/>
      <c r="H102" s="114"/>
      <c r="I102" s="115"/>
      <c r="J102" s="116">
        <f t="shared" si="23"/>
        <v>0</v>
      </c>
      <c r="K102" s="371">
        <f>ROUND((J102+J103+J104),0)</f>
        <v>0</v>
      </c>
      <c r="L102" s="374">
        <v>0</v>
      </c>
      <c r="M102" s="374">
        <v>0</v>
      </c>
      <c r="N102" s="377">
        <f>K102-L102-M102</f>
        <v>0</v>
      </c>
      <c r="O102" s="365">
        <v>0</v>
      </c>
      <c r="P102" s="365">
        <v>0</v>
      </c>
      <c r="Q102" s="365">
        <v>0</v>
      </c>
      <c r="R102" s="360" t="s">
        <v>108</v>
      </c>
      <c r="S102" s="118">
        <f t="shared" si="24"/>
        <v>0</v>
      </c>
    </row>
    <row r="103" spans="1:19" ht="21.95" customHeight="1">
      <c r="A103" s="351"/>
      <c r="B103" s="351"/>
      <c r="C103" s="369"/>
      <c r="D103" s="64"/>
      <c r="E103" s="65"/>
      <c r="F103" s="64"/>
      <c r="G103" s="66"/>
      <c r="H103" s="67"/>
      <c r="I103" s="68"/>
      <c r="J103" s="69">
        <f t="shared" si="23"/>
        <v>0</v>
      </c>
      <c r="K103" s="372"/>
      <c r="L103" s="375"/>
      <c r="M103" s="375"/>
      <c r="N103" s="372"/>
      <c r="O103" s="366"/>
      <c r="P103" s="366"/>
      <c r="Q103" s="366"/>
      <c r="R103" s="361"/>
      <c r="S103" s="118">
        <f t="shared" si="24"/>
        <v>0</v>
      </c>
    </row>
    <row r="104" spans="1:19" ht="21.95" customHeight="1" thickBot="1">
      <c r="A104" s="352"/>
      <c r="B104" s="352"/>
      <c r="C104" s="370"/>
      <c r="D104" s="105"/>
      <c r="E104" s="106"/>
      <c r="F104" s="105"/>
      <c r="G104" s="107"/>
      <c r="H104" s="108"/>
      <c r="I104" s="109"/>
      <c r="J104" s="110">
        <f t="shared" si="23"/>
        <v>0</v>
      </c>
      <c r="K104" s="373"/>
      <c r="L104" s="376"/>
      <c r="M104" s="376"/>
      <c r="N104" s="373"/>
      <c r="O104" s="367"/>
      <c r="P104" s="367"/>
      <c r="Q104" s="367"/>
      <c r="R104" s="361"/>
      <c r="S104" s="118">
        <f t="shared" si="24"/>
        <v>0</v>
      </c>
    </row>
    <row r="105" spans="1:19" ht="21.95" customHeight="1" thickTop="1">
      <c r="A105" s="350"/>
      <c r="B105" s="350"/>
      <c r="C105" s="368"/>
      <c r="D105" s="111"/>
      <c r="E105" s="112"/>
      <c r="F105" s="111"/>
      <c r="G105" s="113"/>
      <c r="H105" s="114"/>
      <c r="I105" s="115"/>
      <c r="J105" s="116">
        <f t="shared" si="23"/>
        <v>0</v>
      </c>
      <c r="K105" s="371">
        <f>ROUND((J105+J106+J107),0)</f>
        <v>0</v>
      </c>
      <c r="L105" s="374">
        <v>0</v>
      </c>
      <c r="M105" s="374">
        <v>0</v>
      </c>
      <c r="N105" s="377">
        <f>K105-L105-M105</f>
        <v>0</v>
      </c>
      <c r="O105" s="365">
        <v>0</v>
      </c>
      <c r="P105" s="365">
        <v>0</v>
      </c>
      <c r="Q105" s="365">
        <v>0</v>
      </c>
      <c r="R105" s="360" t="s">
        <v>108</v>
      </c>
      <c r="S105" s="118">
        <f t="shared" si="24"/>
        <v>0</v>
      </c>
    </row>
    <row r="106" spans="1:19" ht="21.95" customHeight="1">
      <c r="A106" s="351"/>
      <c r="B106" s="351"/>
      <c r="C106" s="369"/>
      <c r="D106" s="64"/>
      <c r="E106" s="65"/>
      <c r="F106" s="64"/>
      <c r="G106" s="66"/>
      <c r="H106" s="67"/>
      <c r="I106" s="68"/>
      <c r="J106" s="69">
        <f t="shared" si="23"/>
        <v>0</v>
      </c>
      <c r="K106" s="372"/>
      <c r="L106" s="375"/>
      <c r="M106" s="375"/>
      <c r="N106" s="372"/>
      <c r="O106" s="366"/>
      <c r="P106" s="366"/>
      <c r="Q106" s="366"/>
      <c r="R106" s="361"/>
      <c r="S106" s="118">
        <f t="shared" si="24"/>
        <v>0</v>
      </c>
    </row>
    <row r="107" spans="1:19" ht="21.95" customHeight="1" thickBot="1">
      <c r="A107" s="352"/>
      <c r="B107" s="352"/>
      <c r="C107" s="370"/>
      <c r="D107" s="105"/>
      <c r="E107" s="106"/>
      <c r="F107" s="105"/>
      <c r="G107" s="107"/>
      <c r="H107" s="108"/>
      <c r="I107" s="109"/>
      <c r="J107" s="110">
        <f t="shared" si="23"/>
        <v>0</v>
      </c>
      <c r="K107" s="373"/>
      <c r="L107" s="376"/>
      <c r="M107" s="376"/>
      <c r="N107" s="373"/>
      <c r="O107" s="367"/>
      <c r="P107" s="367"/>
      <c r="Q107" s="367"/>
      <c r="R107" s="361"/>
      <c r="S107" s="118">
        <f t="shared" si="24"/>
        <v>0</v>
      </c>
    </row>
    <row r="108" spans="1:19" ht="21.95" customHeight="1" thickTop="1">
      <c r="A108" s="350"/>
      <c r="B108" s="350"/>
      <c r="C108" s="368"/>
      <c r="D108" s="111"/>
      <c r="E108" s="112"/>
      <c r="F108" s="111"/>
      <c r="G108" s="113"/>
      <c r="H108" s="114"/>
      <c r="I108" s="115"/>
      <c r="J108" s="116">
        <f t="shared" si="23"/>
        <v>0</v>
      </c>
      <c r="K108" s="371">
        <f>ROUND((J108+J109+J110),0)</f>
        <v>0</v>
      </c>
      <c r="L108" s="374">
        <v>0</v>
      </c>
      <c r="M108" s="374">
        <v>0</v>
      </c>
      <c r="N108" s="377">
        <f>K108-L108-M108</f>
        <v>0</v>
      </c>
      <c r="O108" s="365">
        <v>0</v>
      </c>
      <c r="P108" s="365">
        <v>0</v>
      </c>
      <c r="Q108" s="365">
        <v>0</v>
      </c>
      <c r="R108" s="360" t="s">
        <v>108</v>
      </c>
      <c r="S108" s="118">
        <f t="shared" si="24"/>
        <v>0</v>
      </c>
    </row>
    <row r="109" spans="1:19" ht="21.95" customHeight="1">
      <c r="A109" s="351"/>
      <c r="B109" s="351"/>
      <c r="C109" s="369"/>
      <c r="D109" s="64"/>
      <c r="E109" s="65"/>
      <c r="F109" s="64"/>
      <c r="G109" s="66"/>
      <c r="H109" s="67"/>
      <c r="I109" s="68"/>
      <c r="J109" s="69">
        <f t="shared" si="23"/>
        <v>0</v>
      </c>
      <c r="K109" s="372"/>
      <c r="L109" s="375"/>
      <c r="M109" s="375"/>
      <c r="N109" s="372"/>
      <c r="O109" s="366"/>
      <c r="P109" s="366"/>
      <c r="Q109" s="366"/>
      <c r="R109" s="361"/>
      <c r="S109" s="118">
        <f t="shared" si="24"/>
        <v>0</v>
      </c>
    </row>
    <row r="110" spans="1:19" ht="21.75" customHeight="1" thickBot="1">
      <c r="A110" s="352"/>
      <c r="B110" s="352"/>
      <c r="C110" s="370"/>
      <c r="D110" s="105"/>
      <c r="E110" s="106"/>
      <c r="F110" s="105"/>
      <c r="G110" s="107"/>
      <c r="H110" s="108"/>
      <c r="I110" s="109"/>
      <c r="J110" s="110">
        <f t="shared" si="23"/>
        <v>0</v>
      </c>
      <c r="K110" s="373"/>
      <c r="L110" s="376"/>
      <c r="M110" s="376"/>
      <c r="N110" s="373"/>
      <c r="O110" s="367"/>
      <c r="P110" s="367"/>
      <c r="Q110" s="367"/>
      <c r="R110" s="361"/>
      <c r="S110" s="118">
        <f t="shared" si="24"/>
        <v>0</v>
      </c>
    </row>
    <row r="111" spans="1:19" ht="21.95" customHeight="1" thickTop="1">
      <c r="A111" s="350"/>
      <c r="B111" s="350"/>
      <c r="C111" s="368"/>
      <c r="D111" s="111"/>
      <c r="E111" s="112"/>
      <c r="F111" s="111"/>
      <c r="G111" s="113"/>
      <c r="H111" s="114"/>
      <c r="I111" s="115"/>
      <c r="J111" s="116">
        <f>E111*G111*H111*I111</f>
        <v>0</v>
      </c>
      <c r="K111" s="371">
        <f>ROUND((J111+J112+J113),0)</f>
        <v>0</v>
      </c>
      <c r="L111" s="374">
        <v>0</v>
      </c>
      <c r="M111" s="374">
        <v>0</v>
      </c>
      <c r="N111" s="377">
        <f>K111-L111-M111</f>
        <v>0</v>
      </c>
      <c r="O111" s="365">
        <v>0</v>
      </c>
      <c r="P111" s="365">
        <v>0</v>
      </c>
      <c r="Q111" s="365">
        <v>0</v>
      </c>
      <c r="R111" s="360" t="s">
        <v>108</v>
      </c>
      <c r="S111" s="118">
        <f t="shared" si="24"/>
        <v>0</v>
      </c>
    </row>
    <row r="112" spans="1:19" ht="21.95" customHeight="1">
      <c r="A112" s="351"/>
      <c r="B112" s="351"/>
      <c r="C112" s="369"/>
      <c r="D112" s="64"/>
      <c r="E112" s="65"/>
      <c r="F112" s="64"/>
      <c r="G112" s="66"/>
      <c r="H112" s="67"/>
      <c r="I112" s="68"/>
      <c r="J112" s="69">
        <f>E112*G112*H112*I112</f>
        <v>0</v>
      </c>
      <c r="K112" s="372"/>
      <c r="L112" s="375"/>
      <c r="M112" s="375"/>
      <c r="N112" s="372"/>
      <c r="O112" s="366"/>
      <c r="P112" s="366"/>
      <c r="Q112" s="366"/>
      <c r="R112" s="361"/>
      <c r="S112" s="118">
        <f t="shared" si="24"/>
        <v>0</v>
      </c>
    </row>
    <row r="113" spans="1:23" ht="21.75" customHeight="1" thickBot="1">
      <c r="A113" s="352"/>
      <c r="B113" s="352"/>
      <c r="C113" s="370"/>
      <c r="D113" s="105"/>
      <c r="E113" s="106"/>
      <c r="F113" s="105"/>
      <c r="G113" s="107"/>
      <c r="H113" s="108"/>
      <c r="I113" s="109"/>
      <c r="J113" s="110">
        <f>E113*G113*H113*I113</f>
        <v>0</v>
      </c>
      <c r="K113" s="373"/>
      <c r="L113" s="376"/>
      <c r="M113" s="376"/>
      <c r="N113" s="373"/>
      <c r="O113" s="367"/>
      <c r="P113" s="367"/>
      <c r="Q113" s="367"/>
      <c r="R113" s="361"/>
      <c r="S113" s="118">
        <f t="shared" si="24"/>
        <v>0</v>
      </c>
    </row>
    <row r="114" spans="1:23" ht="21.95" customHeight="1" thickTop="1">
      <c r="A114" s="17"/>
      <c r="B114" s="400" t="s">
        <v>119</v>
      </c>
      <c r="C114" s="401"/>
      <c r="D114" s="401"/>
      <c r="E114" s="401"/>
      <c r="F114" s="401"/>
      <c r="G114" s="401"/>
      <c r="H114" s="401"/>
      <c r="I114" s="401"/>
      <c r="J114" s="402"/>
      <c r="K114" s="103">
        <f>SUM(K66:K113)</f>
        <v>0</v>
      </c>
      <c r="L114" s="103">
        <f t="shared" ref="L114:N114" si="31">SUM(L66:L113)</f>
        <v>0</v>
      </c>
      <c r="M114" s="103">
        <f t="shared" si="31"/>
        <v>0</v>
      </c>
      <c r="N114" s="103">
        <f t="shared" si="31"/>
        <v>0</v>
      </c>
      <c r="O114" s="17">
        <f>O72+O69+O66+O93+O96+O99+O102+O105+O108+O111</f>
        <v>0</v>
      </c>
      <c r="P114" s="17">
        <f t="shared" ref="P114:Q114" si="32">P72+P69+P66+P93+P96+P99+P102+P105+P108+P111</f>
        <v>0</v>
      </c>
      <c r="Q114" s="17">
        <f t="shared" si="32"/>
        <v>0</v>
      </c>
      <c r="R114" s="17"/>
    </row>
    <row r="115" spans="1:23" ht="37.5" customHeight="1">
      <c r="A115" s="345" t="s">
        <v>42</v>
      </c>
      <c r="B115" s="102" t="s">
        <v>120</v>
      </c>
      <c r="C115" s="406" t="s">
        <v>199</v>
      </c>
      <c r="D115" s="406"/>
      <c r="E115" s="406"/>
      <c r="F115" s="406"/>
      <c r="G115" s="406"/>
      <c r="H115" s="406"/>
      <c r="I115" s="406"/>
      <c r="J115" s="406"/>
      <c r="K115" s="406"/>
      <c r="L115" s="406"/>
      <c r="M115" s="406"/>
      <c r="N115" s="406"/>
      <c r="O115" s="406"/>
      <c r="P115" s="406"/>
      <c r="Q115" s="406"/>
      <c r="R115" s="406"/>
      <c r="S115" s="101"/>
    </row>
    <row r="116" spans="1:23" ht="54.75" customHeight="1">
      <c r="A116" s="346"/>
      <c r="B116" s="97" t="s">
        <v>122</v>
      </c>
      <c r="C116" s="407" t="s">
        <v>123</v>
      </c>
      <c r="D116" s="408"/>
      <c r="E116" s="408"/>
      <c r="F116" s="408"/>
      <c r="G116" s="408"/>
      <c r="H116" s="409"/>
      <c r="I116" s="70" t="s">
        <v>124</v>
      </c>
      <c r="J116" s="70" t="s">
        <v>125</v>
      </c>
      <c r="K116" s="10" t="s">
        <v>50</v>
      </c>
      <c r="L116" s="10" t="s">
        <v>51</v>
      </c>
      <c r="M116" s="10" t="s">
        <v>52</v>
      </c>
      <c r="N116" s="10" t="s">
        <v>53</v>
      </c>
      <c r="O116" s="50" t="s">
        <v>54</v>
      </c>
      <c r="P116" s="50" t="s">
        <v>55</v>
      </c>
      <c r="Q116" s="50" t="s">
        <v>56</v>
      </c>
      <c r="R116" s="50" t="s">
        <v>57</v>
      </c>
    </row>
    <row r="117" spans="1:23" ht="30" customHeight="1">
      <c r="A117" s="331"/>
      <c r="B117" s="12"/>
      <c r="C117" s="362"/>
      <c r="D117" s="363"/>
      <c r="E117" s="363"/>
      <c r="F117" s="363"/>
      <c r="G117" s="363"/>
      <c r="H117" s="364"/>
      <c r="I117" s="72">
        <v>0</v>
      </c>
      <c r="J117" s="73">
        <v>0</v>
      </c>
      <c r="K117" s="74">
        <f t="shared" ref="K117:K124" si="33">ROUND((J117*I117),0)</f>
        <v>0</v>
      </c>
      <c r="L117" s="131">
        <v>0</v>
      </c>
      <c r="M117" s="131">
        <v>0</v>
      </c>
      <c r="N117" s="55">
        <f>K117-L117-M117</f>
        <v>0</v>
      </c>
      <c r="O117" s="40">
        <f>P117+Q117</f>
        <v>0</v>
      </c>
      <c r="P117" s="40">
        <v>0</v>
      </c>
      <c r="Q117" s="40">
        <v>0</v>
      </c>
      <c r="R117" s="117" t="s">
        <v>127</v>
      </c>
      <c r="S117" s="6"/>
    </row>
    <row r="118" spans="1:23" ht="30" customHeight="1">
      <c r="A118" s="331"/>
      <c r="B118" s="12"/>
      <c r="C118" s="362"/>
      <c r="D118" s="363"/>
      <c r="E118" s="363"/>
      <c r="F118" s="363"/>
      <c r="G118" s="363"/>
      <c r="H118" s="364"/>
      <c r="I118" s="72">
        <v>0</v>
      </c>
      <c r="J118" s="73">
        <v>0</v>
      </c>
      <c r="K118" s="74">
        <f t="shared" si="33"/>
        <v>0</v>
      </c>
      <c r="L118" s="131">
        <v>0</v>
      </c>
      <c r="M118" s="131">
        <v>0</v>
      </c>
      <c r="N118" s="55">
        <f t="shared" ref="N118:N124" si="34">K118-L118-M118</f>
        <v>0</v>
      </c>
      <c r="O118" s="40">
        <f t="shared" ref="O118:O124" si="35">P118+Q118</f>
        <v>0</v>
      </c>
      <c r="P118" s="40">
        <v>0</v>
      </c>
      <c r="Q118" s="40">
        <v>0</v>
      </c>
      <c r="R118" s="117" t="s">
        <v>127</v>
      </c>
      <c r="S118" s="6"/>
      <c r="W118" s="126"/>
    </row>
    <row r="119" spans="1:23" ht="30" customHeight="1">
      <c r="A119" s="331"/>
      <c r="B119" s="12"/>
      <c r="C119" s="362"/>
      <c r="D119" s="363"/>
      <c r="E119" s="363"/>
      <c r="F119" s="363"/>
      <c r="G119" s="363"/>
      <c r="H119" s="364"/>
      <c r="I119" s="72">
        <v>0</v>
      </c>
      <c r="J119" s="73">
        <v>0</v>
      </c>
      <c r="K119" s="74">
        <f t="shared" si="33"/>
        <v>0</v>
      </c>
      <c r="L119" s="131">
        <v>0</v>
      </c>
      <c r="M119" s="131">
        <v>0</v>
      </c>
      <c r="N119" s="55">
        <f t="shared" si="34"/>
        <v>0</v>
      </c>
      <c r="O119" s="40">
        <f t="shared" si="35"/>
        <v>0</v>
      </c>
      <c r="P119" s="40">
        <v>0</v>
      </c>
      <c r="Q119" s="40">
        <v>0</v>
      </c>
      <c r="R119" s="117" t="s">
        <v>127</v>
      </c>
      <c r="S119" s="6"/>
      <c r="W119" s="126"/>
    </row>
    <row r="120" spans="1:23" ht="30" customHeight="1">
      <c r="A120" s="331"/>
      <c r="B120" s="12"/>
      <c r="C120" s="362"/>
      <c r="D120" s="363"/>
      <c r="E120" s="363"/>
      <c r="F120" s="363"/>
      <c r="G120" s="363"/>
      <c r="H120" s="364"/>
      <c r="I120" s="72">
        <v>0</v>
      </c>
      <c r="J120" s="73">
        <v>0</v>
      </c>
      <c r="K120" s="74">
        <f t="shared" si="33"/>
        <v>0</v>
      </c>
      <c r="L120" s="131">
        <v>0</v>
      </c>
      <c r="M120" s="131">
        <v>0</v>
      </c>
      <c r="N120" s="55">
        <f t="shared" si="34"/>
        <v>0</v>
      </c>
      <c r="O120" s="40">
        <f t="shared" si="35"/>
        <v>0</v>
      </c>
      <c r="P120" s="40">
        <v>0</v>
      </c>
      <c r="Q120" s="40">
        <v>0</v>
      </c>
      <c r="R120" s="117" t="s">
        <v>127</v>
      </c>
      <c r="S120" s="6"/>
    </row>
    <row r="121" spans="1:23" ht="30" customHeight="1">
      <c r="A121" s="331"/>
      <c r="B121" s="12"/>
      <c r="C121" s="362"/>
      <c r="D121" s="363"/>
      <c r="E121" s="363"/>
      <c r="F121" s="363"/>
      <c r="G121" s="363"/>
      <c r="H121" s="364"/>
      <c r="I121" s="72">
        <v>0</v>
      </c>
      <c r="J121" s="73">
        <v>0</v>
      </c>
      <c r="K121" s="74">
        <f t="shared" si="33"/>
        <v>0</v>
      </c>
      <c r="L121" s="131">
        <v>0</v>
      </c>
      <c r="M121" s="131">
        <v>0</v>
      </c>
      <c r="N121" s="55">
        <f t="shared" si="34"/>
        <v>0</v>
      </c>
      <c r="O121" s="40">
        <f t="shared" si="35"/>
        <v>0</v>
      </c>
      <c r="P121" s="40">
        <v>0</v>
      </c>
      <c r="Q121" s="40">
        <v>0</v>
      </c>
      <c r="R121" s="117" t="s">
        <v>127</v>
      </c>
      <c r="S121" s="6"/>
    </row>
    <row r="122" spans="1:23" ht="30" customHeight="1">
      <c r="A122" s="331"/>
      <c r="B122" s="12"/>
      <c r="C122" s="362"/>
      <c r="D122" s="363"/>
      <c r="E122" s="363"/>
      <c r="F122" s="363"/>
      <c r="G122" s="363"/>
      <c r="H122" s="364"/>
      <c r="I122" s="72">
        <v>0</v>
      </c>
      <c r="J122" s="73">
        <v>0</v>
      </c>
      <c r="K122" s="74">
        <f t="shared" si="33"/>
        <v>0</v>
      </c>
      <c r="L122" s="131">
        <v>0</v>
      </c>
      <c r="M122" s="131">
        <v>0</v>
      </c>
      <c r="N122" s="55">
        <f t="shared" si="34"/>
        <v>0</v>
      </c>
      <c r="O122" s="40">
        <f t="shared" si="35"/>
        <v>0</v>
      </c>
      <c r="P122" s="40">
        <v>0</v>
      </c>
      <c r="Q122" s="40">
        <v>0</v>
      </c>
      <c r="R122" s="117" t="s">
        <v>127</v>
      </c>
      <c r="S122" s="6"/>
    </row>
    <row r="123" spans="1:23" ht="30" customHeight="1">
      <c r="A123" s="331"/>
      <c r="B123" s="12"/>
      <c r="C123" s="362"/>
      <c r="D123" s="363"/>
      <c r="E123" s="363"/>
      <c r="F123" s="363"/>
      <c r="G123" s="363"/>
      <c r="H123" s="364"/>
      <c r="I123" s="72">
        <v>0</v>
      </c>
      <c r="J123" s="73">
        <v>0</v>
      </c>
      <c r="K123" s="74">
        <f t="shared" si="33"/>
        <v>0</v>
      </c>
      <c r="L123" s="131">
        <v>0</v>
      </c>
      <c r="M123" s="131">
        <v>0</v>
      </c>
      <c r="N123" s="55">
        <f t="shared" si="34"/>
        <v>0</v>
      </c>
      <c r="O123" s="40">
        <f t="shared" si="35"/>
        <v>0</v>
      </c>
      <c r="P123" s="40">
        <v>0</v>
      </c>
      <c r="Q123" s="40">
        <v>0</v>
      </c>
      <c r="R123" s="117" t="s">
        <v>127</v>
      </c>
      <c r="S123" s="6"/>
    </row>
    <row r="124" spans="1:23" ht="30" customHeight="1">
      <c r="A124" s="331"/>
      <c r="B124" s="12"/>
      <c r="C124" s="362"/>
      <c r="D124" s="363"/>
      <c r="E124" s="363"/>
      <c r="F124" s="363"/>
      <c r="G124" s="363"/>
      <c r="H124" s="364"/>
      <c r="I124" s="72">
        <v>0</v>
      </c>
      <c r="J124" s="73">
        <v>0</v>
      </c>
      <c r="K124" s="74">
        <f t="shared" si="33"/>
        <v>0</v>
      </c>
      <c r="L124" s="131">
        <v>0</v>
      </c>
      <c r="M124" s="131">
        <v>0</v>
      </c>
      <c r="N124" s="55">
        <f t="shared" si="34"/>
        <v>0</v>
      </c>
      <c r="O124" s="40">
        <f t="shared" si="35"/>
        <v>0</v>
      </c>
      <c r="P124" s="40">
        <v>0</v>
      </c>
      <c r="Q124" s="40">
        <v>0</v>
      </c>
      <c r="R124" s="117" t="s">
        <v>127</v>
      </c>
      <c r="S124" s="6"/>
    </row>
    <row r="125" spans="1:23" ht="21.95" customHeight="1">
      <c r="A125" s="17"/>
      <c r="B125" s="384" t="s">
        <v>129</v>
      </c>
      <c r="C125" s="395"/>
      <c r="D125" s="395"/>
      <c r="E125" s="395"/>
      <c r="F125" s="395"/>
      <c r="G125" s="395"/>
      <c r="H125" s="395"/>
      <c r="I125" s="395"/>
      <c r="J125" s="396"/>
      <c r="K125" s="17">
        <f>SUM(K117:K124)</f>
        <v>0</v>
      </c>
      <c r="L125" s="17">
        <f t="shared" ref="L125:N125" si="36">SUM(L117:L124)</f>
        <v>0</v>
      </c>
      <c r="M125" s="17">
        <f t="shared" si="36"/>
        <v>0</v>
      </c>
      <c r="N125" s="17">
        <f t="shared" si="36"/>
        <v>0</v>
      </c>
      <c r="O125" s="17">
        <f>SUM(O117:O124)</f>
        <v>0</v>
      </c>
      <c r="P125" s="17">
        <f t="shared" ref="P125:Q125" si="37">SUM(P117:P124)</f>
        <v>0</v>
      </c>
      <c r="Q125" s="17">
        <f t="shared" si="37"/>
        <v>0</v>
      </c>
      <c r="R125" s="17"/>
    </row>
    <row r="126" spans="1:23" ht="37.5" customHeight="1">
      <c r="A126" s="345" t="s">
        <v>42</v>
      </c>
      <c r="B126" s="91" t="s">
        <v>130</v>
      </c>
      <c r="C126" s="387" t="s">
        <v>131</v>
      </c>
      <c r="D126" s="388"/>
      <c r="E126" s="388"/>
      <c r="F126" s="388"/>
      <c r="G126" s="388"/>
      <c r="H126" s="388"/>
      <c r="I126" s="388"/>
      <c r="J126" s="388"/>
      <c r="K126" s="388"/>
      <c r="L126" s="388"/>
      <c r="M126" s="388"/>
      <c r="N126" s="388"/>
      <c r="O126" s="388"/>
      <c r="P126" s="388"/>
      <c r="Q126" s="388"/>
      <c r="R126" s="389"/>
      <c r="S126" s="101"/>
    </row>
    <row r="127" spans="1:23" ht="48.75" customHeight="1">
      <c r="A127" s="346"/>
      <c r="B127" s="94" t="s">
        <v>122</v>
      </c>
      <c r="C127" s="403" t="s">
        <v>132</v>
      </c>
      <c r="D127" s="404"/>
      <c r="E127" s="404"/>
      <c r="F127" s="404"/>
      <c r="G127" s="404"/>
      <c r="H127" s="405"/>
      <c r="I127" s="96" t="s">
        <v>124</v>
      </c>
      <c r="J127" s="75" t="s">
        <v>125</v>
      </c>
      <c r="K127" s="10" t="s">
        <v>50</v>
      </c>
      <c r="L127" s="10" t="s">
        <v>51</v>
      </c>
      <c r="M127" s="10" t="s">
        <v>52</v>
      </c>
      <c r="N127" s="10" t="s">
        <v>53</v>
      </c>
      <c r="O127" s="50" t="s">
        <v>54</v>
      </c>
      <c r="P127" s="50" t="s">
        <v>55</v>
      </c>
      <c r="Q127" s="50" t="s">
        <v>56</v>
      </c>
      <c r="R127" s="50" t="s">
        <v>57</v>
      </c>
    </row>
    <row r="128" spans="1:23" ht="30" customHeight="1">
      <c r="A128" s="332"/>
      <c r="B128" s="76"/>
      <c r="C128" s="362"/>
      <c r="D128" s="363"/>
      <c r="E128" s="363"/>
      <c r="F128" s="363"/>
      <c r="G128" s="363"/>
      <c r="H128" s="364"/>
      <c r="I128" s="77">
        <v>0</v>
      </c>
      <c r="J128" s="78">
        <v>0</v>
      </c>
      <c r="K128" s="15">
        <f>ROUND((I128*J128),0)</f>
        <v>0</v>
      </c>
      <c r="L128" s="131">
        <v>0</v>
      </c>
      <c r="M128" s="131">
        <v>0</v>
      </c>
      <c r="N128" s="55">
        <f>K128-L128-M128</f>
        <v>0</v>
      </c>
      <c r="O128" s="40">
        <f t="shared" ref="O128:O149" si="38">P128+Q128</f>
        <v>0</v>
      </c>
      <c r="P128" s="40">
        <v>0</v>
      </c>
      <c r="Q128" s="40">
        <v>0</v>
      </c>
      <c r="R128" s="56"/>
    </row>
    <row r="129" spans="1:18" ht="30" customHeight="1">
      <c r="A129" s="332"/>
      <c r="B129" s="76"/>
      <c r="C129" s="362"/>
      <c r="D129" s="363"/>
      <c r="E129" s="363"/>
      <c r="F129" s="363"/>
      <c r="G129" s="363"/>
      <c r="H129" s="364"/>
      <c r="I129" s="77">
        <v>0</v>
      </c>
      <c r="J129" s="78">
        <v>0</v>
      </c>
      <c r="K129" s="15">
        <f t="shared" ref="K129:K149" si="39">ROUND((I129*J129),0)</f>
        <v>0</v>
      </c>
      <c r="L129" s="131">
        <v>0</v>
      </c>
      <c r="M129" s="131">
        <v>0</v>
      </c>
      <c r="N129" s="55">
        <f t="shared" ref="N129:N149" si="40">K129-L129-M129</f>
        <v>0</v>
      </c>
      <c r="O129" s="40">
        <f t="shared" si="38"/>
        <v>0</v>
      </c>
      <c r="P129" s="40">
        <v>0</v>
      </c>
      <c r="Q129" s="40">
        <v>0</v>
      </c>
      <c r="R129" s="56"/>
    </row>
    <row r="130" spans="1:18" ht="30" customHeight="1">
      <c r="A130" s="332"/>
      <c r="B130" s="76"/>
      <c r="C130" s="362"/>
      <c r="D130" s="363"/>
      <c r="E130" s="363"/>
      <c r="F130" s="363"/>
      <c r="G130" s="363"/>
      <c r="H130" s="364"/>
      <c r="I130" s="77">
        <v>0</v>
      </c>
      <c r="J130" s="78">
        <v>0</v>
      </c>
      <c r="K130" s="15">
        <f t="shared" si="39"/>
        <v>0</v>
      </c>
      <c r="L130" s="131">
        <v>0</v>
      </c>
      <c r="M130" s="131">
        <v>0</v>
      </c>
      <c r="N130" s="55">
        <f t="shared" si="40"/>
        <v>0</v>
      </c>
      <c r="O130" s="40">
        <f t="shared" si="38"/>
        <v>0</v>
      </c>
      <c r="P130" s="40">
        <v>0</v>
      </c>
      <c r="Q130" s="40">
        <v>0</v>
      </c>
      <c r="R130" s="56"/>
    </row>
    <row r="131" spans="1:18" ht="30" customHeight="1">
      <c r="A131" s="332"/>
      <c r="B131" s="76"/>
      <c r="C131" s="362"/>
      <c r="D131" s="363"/>
      <c r="E131" s="363"/>
      <c r="F131" s="363"/>
      <c r="G131" s="363"/>
      <c r="H131" s="364"/>
      <c r="I131" s="77">
        <v>0</v>
      </c>
      <c r="J131" s="78">
        <v>0</v>
      </c>
      <c r="K131" s="15">
        <f t="shared" si="39"/>
        <v>0</v>
      </c>
      <c r="L131" s="131">
        <v>0</v>
      </c>
      <c r="M131" s="131">
        <v>0</v>
      </c>
      <c r="N131" s="55">
        <f t="shared" si="40"/>
        <v>0</v>
      </c>
      <c r="O131" s="40">
        <f t="shared" si="38"/>
        <v>0</v>
      </c>
      <c r="P131" s="40">
        <v>0</v>
      </c>
      <c r="Q131" s="40">
        <v>0</v>
      </c>
      <c r="R131" s="56"/>
    </row>
    <row r="132" spans="1:18" ht="30" customHeight="1">
      <c r="A132" s="332"/>
      <c r="B132" s="76"/>
      <c r="C132" s="362"/>
      <c r="D132" s="363"/>
      <c r="E132" s="363"/>
      <c r="F132" s="363"/>
      <c r="G132" s="363"/>
      <c r="H132" s="364"/>
      <c r="I132" s="77">
        <v>0</v>
      </c>
      <c r="J132" s="78">
        <v>0</v>
      </c>
      <c r="K132" s="15">
        <f t="shared" si="39"/>
        <v>0</v>
      </c>
      <c r="L132" s="131">
        <v>0</v>
      </c>
      <c r="M132" s="131">
        <v>0</v>
      </c>
      <c r="N132" s="55">
        <f t="shared" si="40"/>
        <v>0</v>
      </c>
      <c r="O132" s="40">
        <f t="shared" si="38"/>
        <v>0</v>
      </c>
      <c r="P132" s="40">
        <v>0</v>
      </c>
      <c r="Q132" s="40">
        <v>0</v>
      </c>
      <c r="R132" s="56"/>
    </row>
    <row r="133" spans="1:18" ht="30" customHeight="1">
      <c r="A133" s="332"/>
      <c r="B133" s="76"/>
      <c r="C133" s="362"/>
      <c r="D133" s="363"/>
      <c r="E133" s="363"/>
      <c r="F133" s="363"/>
      <c r="G133" s="363"/>
      <c r="H133" s="364"/>
      <c r="I133" s="77">
        <v>0</v>
      </c>
      <c r="J133" s="78">
        <v>0</v>
      </c>
      <c r="K133" s="15">
        <f t="shared" si="39"/>
        <v>0</v>
      </c>
      <c r="L133" s="131">
        <v>0</v>
      </c>
      <c r="M133" s="131">
        <v>0</v>
      </c>
      <c r="N133" s="55">
        <f t="shared" si="40"/>
        <v>0</v>
      </c>
      <c r="O133" s="40">
        <f t="shared" si="38"/>
        <v>0</v>
      </c>
      <c r="P133" s="40">
        <v>0</v>
      </c>
      <c r="Q133" s="40">
        <v>0</v>
      </c>
      <c r="R133" s="56"/>
    </row>
    <row r="134" spans="1:18" ht="30" customHeight="1">
      <c r="A134" s="332"/>
      <c r="B134" s="76"/>
      <c r="C134" s="362"/>
      <c r="D134" s="363"/>
      <c r="E134" s="363"/>
      <c r="F134" s="363"/>
      <c r="G134" s="363"/>
      <c r="H134" s="364"/>
      <c r="I134" s="77">
        <v>0</v>
      </c>
      <c r="J134" s="78">
        <v>0</v>
      </c>
      <c r="K134" s="15">
        <f t="shared" si="39"/>
        <v>0</v>
      </c>
      <c r="L134" s="131">
        <v>0</v>
      </c>
      <c r="M134" s="131">
        <v>0</v>
      </c>
      <c r="N134" s="55">
        <f t="shared" si="40"/>
        <v>0</v>
      </c>
      <c r="O134" s="40">
        <f t="shared" si="38"/>
        <v>0</v>
      </c>
      <c r="P134" s="40">
        <v>0</v>
      </c>
      <c r="Q134" s="40">
        <v>0</v>
      </c>
      <c r="R134" s="56"/>
    </row>
    <row r="135" spans="1:18" ht="30" customHeight="1">
      <c r="A135" s="332"/>
      <c r="B135" s="76"/>
      <c r="C135" s="362"/>
      <c r="D135" s="363"/>
      <c r="E135" s="363"/>
      <c r="F135" s="363"/>
      <c r="G135" s="363"/>
      <c r="H135" s="364"/>
      <c r="I135" s="77">
        <v>0</v>
      </c>
      <c r="J135" s="78">
        <v>0</v>
      </c>
      <c r="K135" s="15">
        <f t="shared" si="39"/>
        <v>0</v>
      </c>
      <c r="L135" s="131">
        <v>0</v>
      </c>
      <c r="M135" s="131">
        <v>0</v>
      </c>
      <c r="N135" s="55">
        <f t="shared" si="40"/>
        <v>0</v>
      </c>
      <c r="O135" s="40">
        <f t="shared" si="38"/>
        <v>0</v>
      </c>
      <c r="P135" s="40">
        <v>0</v>
      </c>
      <c r="Q135" s="40">
        <v>0</v>
      </c>
      <c r="R135" s="56"/>
    </row>
    <row r="136" spans="1:18" ht="30" customHeight="1">
      <c r="A136" s="332"/>
      <c r="B136" s="76"/>
      <c r="C136" s="362"/>
      <c r="D136" s="363"/>
      <c r="E136" s="363"/>
      <c r="F136" s="363"/>
      <c r="G136" s="363"/>
      <c r="H136" s="364"/>
      <c r="I136" s="77">
        <v>0</v>
      </c>
      <c r="J136" s="78">
        <v>0</v>
      </c>
      <c r="K136" s="15">
        <f t="shared" si="39"/>
        <v>0</v>
      </c>
      <c r="L136" s="131">
        <v>0</v>
      </c>
      <c r="M136" s="131">
        <v>0</v>
      </c>
      <c r="N136" s="55">
        <f t="shared" si="40"/>
        <v>0</v>
      </c>
      <c r="O136" s="40">
        <f t="shared" si="38"/>
        <v>0</v>
      </c>
      <c r="P136" s="40">
        <v>0</v>
      </c>
      <c r="Q136" s="40">
        <v>0</v>
      </c>
      <c r="R136" s="56"/>
    </row>
    <row r="137" spans="1:18" ht="30" customHeight="1">
      <c r="A137" s="332"/>
      <c r="B137" s="76"/>
      <c r="C137" s="362"/>
      <c r="D137" s="363"/>
      <c r="E137" s="363"/>
      <c r="F137" s="363"/>
      <c r="G137" s="363"/>
      <c r="H137" s="364"/>
      <c r="I137" s="77">
        <v>0</v>
      </c>
      <c r="J137" s="78">
        <v>0</v>
      </c>
      <c r="K137" s="15">
        <f t="shared" si="39"/>
        <v>0</v>
      </c>
      <c r="L137" s="131">
        <v>0</v>
      </c>
      <c r="M137" s="131">
        <v>0</v>
      </c>
      <c r="N137" s="55">
        <f t="shared" si="40"/>
        <v>0</v>
      </c>
      <c r="O137" s="40">
        <f t="shared" si="38"/>
        <v>0</v>
      </c>
      <c r="P137" s="40">
        <v>0</v>
      </c>
      <c r="Q137" s="40">
        <v>0</v>
      </c>
      <c r="R137" s="56"/>
    </row>
    <row r="138" spans="1:18" ht="30" customHeight="1">
      <c r="A138" s="332"/>
      <c r="B138" s="76"/>
      <c r="C138" s="362"/>
      <c r="D138" s="363"/>
      <c r="E138" s="363"/>
      <c r="F138" s="363"/>
      <c r="G138" s="363"/>
      <c r="H138" s="364"/>
      <c r="I138" s="77">
        <v>0</v>
      </c>
      <c r="J138" s="78">
        <v>0</v>
      </c>
      <c r="K138" s="15">
        <f t="shared" si="39"/>
        <v>0</v>
      </c>
      <c r="L138" s="131">
        <v>0</v>
      </c>
      <c r="M138" s="131">
        <v>0</v>
      </c>
      <c r="N138" s="55">
        <f t="shared" si="40"/>
        <v>0</v>
      </c>
      <c r="O138" s="40">
        <f t="shared" si="38"/>
        <v>0</v>
      </c>
      <c r="P138" s="40">
        <v>0</v>
      </c>
      <c r="Q138" s="40">
        <v>0</v>
      </c>
      <c r="R138" s="56"/>
    </row>
    <row r="139" spans="1:18" ht="30" customHeight="1">
      <c r="A139" s="332"/>
      <c r="B139" s="76"/>
      <c r="C139" s="362"/>
      <c r="D139" s="363"/>
      <c r="E139" s="363"/>
      <c r="F139" s="363"/>
      <c r="G139" s="363"/>
      <c r="H139" s="364"/>
      <c r="I139" s="77">
        <v>0</v>
      </c>
      <c r="J139" s="78">
        <v>0</v>
      </c>
      <c r="K139" s="15">
        <f t="shared" si="39"/>
        <v>0</v>
      </c>
      <c r="L139" s="131">
        <v>0</v>
      </c>
      <c r="M139" s="131">
        <v>0</v>
      </c>
      <c r="N139" s="55">
        <f t="shared" si="40"/>
        <v>0</v>
      </c>
      <c r="O139" s="40">
        <f t="shared" si="38"/>
        <v>0</v>
      </c>
      <c r="P139" s="40">
        <v>0</v>
      </c>
      <c r="Q139" s="40">
        <v>0</v>
      </c>
      <c r="R139" s="56"/>
    </row>
    <row r="140" spans="1:18" ht="30" customHeight="1">
      <c r="A140" s="332"/>
      <c r="B140" s="76"/>
      <c r="C140" s="362"/>
      <c r="D140" s="363"/>
      <c r="E140" s="363"/>
      <c r="F140" s="363"/>
      <c r="G140" s="363"/>
      <c r="H140" s="364"/>
      <c r="I140" s="77">
        <v>0</v>
      </c>
      <c r="J140" s="78">
        <v>0</v>
      </c>
      <c r="K140" s="15">
        <f t="shared" si="39"/>
        <v>0</v>
      </c>
      <c r="L140" s="131">
        <v>0</v>
      </c>
      <c r="M140" s="131">
        <v>0</v>
      </c>
      <c r="N140" s="55">
        <f t="shared" si="40"/>
        <v>0</v>
      </c>
      <c r="O140" s="40">
        <f t="shared" si="38"/>
        <v>0</v>
      </c>
      <c r="P140" s="40">
        <v>0</v>
      </c>
      <c r="Q140" s="40">
        <v>0</v>
      </c>
      <c r="R140" s="56"/>
    </row>
    <row r="141" spans="1:18" ht="30" customHeight="1">
      <c r="A141" s="332"/>
      <c r="B141" s="76"/>
      <c r="C141" s="362"/>
      <c r="D141" s="363"/>
      <c r="E141" s="363"/>
      <c r="F141" s="363"/>
      <c r="G141" s="363"/>
      <c r="H141" s="364"/>
      <c r="I141" s="77">
        <v>0</v>
      </c>
      <c r="J141" s="78">
        <v>0</v>
      </c>
      <c r="K141" s="15">
        <f t="shared" si="39"/>
        <v>0</v>
      </c>
      <c r="L141" s="131">
        <v>0</v>
      </c>
      <c r="M141" s="131">
        <v>0</v>
      </c>
      <c r="N141" s="55">
        <f t="shared" si="40"/>
        <v>0</v>
      </c>
      <c r="O141" s="40">
        <f t="shared" si="38"/>
        <v>0</v>
      </c>
      <c r="P141" s="40">
        <v>0</v>
      </c>
      <c r="Q141" s="40">
        <v>0</v>
      </c>
      <c r="R141" s="56"/>
    </row>
    <row r="142" spans="1:18" ht="30" customHeight="1">
      <c r="A142" s="332"/>
      <c r="B142" s="76"/>
      <c r="C142" s="362"/>
      <c r="D142" s="363"/>
      <c r="E142" s="363"/>
      <c r="F142" s="363"/>
      <c r="G142" s="363"/>
      <c r="H142" s="364"/>
      <c r="I142" s="77">
        <v>0</v>
      </c>
      <c r="J142" s="78">
        <v>0</v>
      </c>
      <c r="K142" s="15">
        <f t="shared" si="39"/>
        <v>0</v>
      </c>
      <c r="L142" s="131">
        <v>0</v>
      </c>
      <c r="M142" s="131">
        <v>0</v>
      </c>
      <c r="N142" s="55">
        <f t="shared" si="40"/>
        <v>0</v>
      </c>
      <c r="O142" s="40">
        <f t="shared" si="38"/>
        <v>0</v>
      </c>
      <c r="P142" s="40">
        <v>0</v>
      </c>
      <c r="Q142" s="40">
        <v>0</v>
      </c>
      <c r="R142" s="56"/>
    </row>
    <row r="143" spans="1:18" ht="30" customHeight="1">
      <c r="A143" s="332"/>
      <c r="B143" s="76"/>
      <c r="C143" s="362"/>
      <c r="D143" s="363"/>
      <c r="E143" s="363"/>
      <c r="F143" s="363"/>
      <c r="G143" s="363"/>
      <c r="H143" s="364"/>
      <c r="I143" s="77">
        <v>0</v>
      </c>
      <c r="J143" s="78">
        <v>0</v>
      </c>
      <c r="K143" s="15">
        <f t="shared" si="39"/>
        <v>0</v>
      </c>
      <c r="L143" s="131">
        <v>0</v>
      </c>
      <c r="M143" s="131">
        <v>0</v>
      </c>
      <c r="N143" s="55">
        <f t="shared" si="40"/>
        <v>0</v>
      </c>
      <c r="O143" s="40">
        <f t="shared" si="38"/>
        <v>0</v>
      </c>
      <c r="P143" s="40">
        <v>0</v>
      </c>
      <c r="Q143" s="40">
        <v>0</v>
      </c>
      <c r="R143" s="56"/>
    </row>
    <row r="144" spans="1:18" ht="30" customHeight="1">
      <c r="A144" s="332"/>
      <c r="B144" s="76"/>
      <c r="C144" s="362"/>
      <c r="D144" s="363"/>
      <c r="E144" s="363"/>
      <c r="F144" s="363"/>
      <c r="G144" s="363"/>
      <c r="H144" s="364"/>
      <c r="I144" s="77">
        <v>0</v>
      </c>
      <c r="J144" s="78">
        <v>0</v>
      </c>
      <c r="K144" s="15">
        <f t="shared" si="39"/>
        <v>0</v>
      </c>
      <c r="L144" s="131">
        <v>0</v>
      </c>
      <c r="M144" s="131">
        <v>0</v>
      </c>
      <c r="N144" s="55">
        <f t="shared" si="40"/>
        <v>0</v>
      </c>
      <c r="O144" s="40">
        <f t="shared" si="38"/>
        <v>0</v>
      </c>
      <c r="P144" s="40">
        <v>0</v>
      </c>
      <c r="Q144" s="40">
        <v>0</v>
      </c>
      <c r="R144" s="56"/>
    </row>
    <row r="145" spans="1:23" ht="30" customHeight="1">
      <c r="A145" s="332"/>
      <c r="B145" s="76"/>
      <c r="C145" s="362"/>
      <c r="D145" s="363"/>
      <c r="E145" s="363"/>
      <c r="F145" s="363"/>
      <c r="G145" s="363"/>
      <c r="H145" s="364"/>
      <c r="I145" s="77">
        <v>0</v>
      </c>
      <c r="J145" s="78">
        <v>0</v>
      </c>
      <c r="K145" s="15">
        <f t="shared" si="39"/>
        <v>0</v>
      </c>
      <c r="L145" s="131">
        <v>0</v>
      </c>
      <c r="M145" s="131">
        <v>0</v>
      </c>
      <c r="N145" s="55">
        <f t="shared" si="40"/>
        <v>0</v>
      </c>
      <c r="O145" s="40">
        <f t="shared" si="38"/>
        <v>0</v>
      </c>
      <c r="P145" s="40">
        <v>0</v>
      </c>
      <c r="Q145" s="40">
        <v>0</v>
      </c>
      <c r="R145" s="56"/>
    </row>
    <row r="146" spans="1:23" ht="30" customHeight="1">
      <c r="A146" s="332"/>
      <c r="B146" s="76"/>
      <c r="C146" s="362"/>
      <c r="D146" s="363"/>
      <c r="E146" s="363"/>
      <c r="F146" s="363"/>
      <c r="G146" s="363"/>
      <c r="H146" s="364"/>
      <c r="I146" s="77">
        <v>0</v>
      </c>
      <c r="J146" s="78">
        <v>0</v>
      </c>
      <c r="K146" s="15">
        <f t="shared" si="39"/>
        <v>0</v>
      </c>
      <c r="L146" s="131">
        <v>0</v>
      </c>
      <c r="M146" s="131">
        <v>0</v>
      </c>
      <c r="N146" s="55">
        <f t="shared" si="40"/>
        <v>0</v>
      </c>
      <c r="O146" s="40">
        <f t="shared" si="38"/>
        <v>0</v>
      </c>
      <c r="P146" s="40">
        <v>0</v>
      </c>
      <c r="Q146" s="40">
        <v>0</v>
      </c>
      <c r="R146" s="56"/>
    </row>
    <row r="147" spans="1:23" ht="30" customHeight="1">
      <c r="A147" s="332"/>
      <c r="B147" s="76"/>
      <c r="C147" s="362"/>
      <c r="D147" s="363"/>
      <c r="E147" s="363"/>
      <c r="F147" s="363"/>
      <c r="G147" s="363"/>
      <c r="H147" s="364"/>
      <c r="I147" s="77">
        <v>0</v>
      </c>
      <c r="J147" s="78">
        <v>0</v>
      </c>
      <c r="K147" s="15">
        <f t="shared" si="39"/>
        <v>0</v>
      </c>
      <c r="L147" s="131">
        <v>0</v>
      </c>
      <c r="M147" s="131">
        <v>0</v>
      </c>
      <c r="N147" s="55">
        <f t="shared" si="40"/>
        <v>0</v>
      </c>
      <c r="O147" s="40">
        <f t="shared" si="38"/>
        <v>0</v>
      </c>
      <c r="P147" s="40">
        <v>0</v>
      </c>
      <c r="Q147" s="40">
        <v>0</v>
      </c>
      <c r="R147" s="56"/>
    </row>
    <row r="148" spans="1:23" ht="30" customHeight="1">
      <c r="A148" s="332"/>
      <c r="B148" s="76"/>
      <c r="C148" s="362"/>
      <c r="D148" s="363"/>
      <c r="E148" s="363"/>
      <c r="F148" s="363"/>
      <c r="G148" s="363"/>
      <c r="H148" s="364"/>
      <c r="I148" s="77">
        <v>0</v>
      </c>
      <c r="J148" s="78">
        <v>0</v>
      </c>
      <c r="K148" s="15">
        <f t="shared" si="39"/>
        <v>0</v>
      </c>
      <c r="L148" s="131">
        <v>0</v>
      </c>
      <c r="M148" s="131">
        <v>0</v>
      </c>
      <c r="N148" s="55">
        <f t="shared" si="40"/>
        <v>0</v>
      </c>
      <c r="O148" s="40">
        <f t="shared" si="38"/>
        <v>0</v>
      </c>
      <c r="P148" s="40">
        <v>0</v>
      </c>
      <c r="Q148" s="40">
        <v>0</v>
      </c>
      <c r="R148" s="56"/>
    </row>
    <row r="149" spans="1:23" ht="30" customHeight="1">
      <c r="A149" s="332"/>
      <c r="B149" s="76"/>
      <c r="C149" s="362"/>
      <c r="D149" s="363"/>
      <c r="E149" s="363"/>
      <c r="F149" s="363"/>
      <c r="G149" s="363"/>
      <c r="H149" s="364"/>
      <c r="I149" s="77">
        <v>0</v>
      </c>
      <c r="J149" s="78">
        <v>0</v>
      </c>
      <c r="K149" s="15">
        <f t="shared" si="39"/>
        <v>0</v>
      </c>
      <c r="L149" s="131">
        <v>0</v>
      </c>
      <c r="M149" s="131">
        <v>0</v>
      </c>
      <c r="N149" s="55">
        <f t="shared" si="40"/>
        <v>0</v>
      </c>
      <c r="O149" s="40">
        <f t="shared" si="38"/>
        <v>0</v>
      </c>
      <c r="P149" s="40">
        <v>0</v>
      </c>
      <c r="Q149" s="40">
        <v>0</v>
      </c>
      <c r="R149" s="56"/>
    </row>
    <row r="150" spans="1:23" ht="21.95" customHeight="1">
      <c r="A150" s="17"/>
      <c r="B150" s="384" t="s">
        <v>134</v>
      </c>
      <c r="C150" s="395"/>
      <c r="D150" s="395"/>
      <c r="E150" s="395"/>
      <c r="F150" s="395"/>
      <c r="G150" s="395"/>
      <c r="H150" s="395"/>
      <c r="I150" s="395"/>
      <c r="J150" s="396"/>
      <c r="K150" s="17">
        <f>SUM(K128:K149)</f>
        <v>0</v>
      </c>
      <c r="L150" s="17">
        <f t="shared" ref="L150:N150" si="41">SUM(L128:L149)</f>
        <v>0</v>
      </c>
      <c r="M150" s="17">
        <f t="shared" si="41"/>
        <v>0</v>
      </c>
      <c r="N150" s="17">
        <f t="shared" si="41"/>
        <v>0</v>
      </c>
      <c r="O150" s="17">
        <f>SUM(O128:O149)</f>
        <v>0</v>
      </c>
      <c r="P150" s="17">
        <f>SUM(P128:P149)</f>
        <v>0</v>
      </c>
      <c r="Q150" s="17">
        <f>SUM(Q128:Q149)</f>
        <v>0</v>
      </c>
      <c r="R150" s="17"/>
    </row>
    <row r="151" spans="1:23" ht="37.5" customHeight="1">
      <c r="A151" s="345" t="s">
        <v>42</v>
      </c>
      <c r="B151" s="91" t="s">
        <v>135</v>
      </c>
      <c r="C151" s="387" t="s">
        <v>136</v>
      </c>
      <c r="D151" s="388"/>
      <c r="E151" s="388"/>
      <c r="F151" s="388"/>
      <c r="G151" s="388"/>
      <c r="H151" s="388"/>
      <c r="I151" s="388"/>
      <c r="J151" s="388"/>
      <c r="K151" s="388"/>
      <c r="L151" s="388"/>
      <c r="M151" s="388"/>
      <c r="N151" s="388"/>
      <c r="O151" s="388"/>
      <c r="P151" s="388"/>
      <c r="Q151" s="388"/>
      <c r="R151" s="389"/>
      <c r="S151" s="101"/>
      <c r="W151" s="125" t="s">
        <v>137</v>
      </c>
    </row>
    <row r="152" spans="1:23" ht="52.5" customHeight="1">
      <c r="A152" s="346"/>
      <c r="B152" s="9" t="s">
        <v>138</v>
      </c>
      <c r="C152" s="397" t="s">
        <v>139</v>
      </c>
      <c r="D152" s="398"/>
      <c r="E152" s="398"/>
      <c r="F152" s="398"/>
      <c r="G152" s="399"/>
      <c r="H152" s="48" t="s">
        <v>140</v>
      </c>
      <c r="I152" s="48" t="s">
        <v>98</v>
      </c>
      <c r="J152" s="10" t="s">
        <v>124</v>
      </c>
      <c r="K152" s="10" t="s">
        <v>50</v>
      </c>
      <c r="L152" s="10" t="s">
        <v>51</v>
      </c>
      <c r="M152" s="10" t="s">
        <v>52</v>
      </c>
      <c r="N152" s="10" t="s">
        <v>53</v>
      </c>
      <c r="O152" s="50" t="s">
        <v>54</v>
      </c>
      <c r="P152" s="50" t="s">
        <v>55</v>
      </c>
      <c r="Q152" s="50" t="s">
        <v>56</v>
      </c>
      <c r="R152" s="50" t="s">
        <v>57</v>
      </c>
      <c r="S152" s="4"/>
      <c r="W152" s="125" t="s">
        <v>145</v>
      </c>
    </row>
    <row r="153" spans="1:23" ht="30" customHeight="1">
      <c r="A153" s="57"/>
      <c r="B153" s="57"/>
      <c r="C153" s="357"/>
      <c r="D153" s="358"/>
      <c r="E153" s="358"/>
      <c r="F153" s="358"/>
      <c r="G153" s="359"/>
      <c r="H153" s="71">
        <v>0</v>
      </c>
      <c r="I153" s="53" t="s">
        <v>137</v>
      </c>
      <c r="J153" s="79">
        <v>0</v>
      </c>
      <c r="K153" s="55">
        <f t="shared" ref="K153:K174" si="42">ROUND((H153*J153),0)</f>
        <v>0</v>
      </c>
      <c r="L153" s="131">
        <v>0</v>
      </c>
      <c r="M153" s="131">
        <v>0</v>
      </c>
      <c r="N153" s="55">
        <f>K153-L153-M153</f>
        <v>0</v>
      </c>
      <c r="O153" s="40">
        <f t="shared" ref="O153:O180" si="43">P153+Q153</f>
        <v>0</v>
      </c>
      <c r="P153" s="40">
        <v>0</v>
      </c>
      <c r="Q153" s="40">
        <v>0</v>
      </c>
      <c r="R153" s="117" t="s">
        <v>127</v>
      </c>
      <c r="S153" s="121" t="str">
        <f>IF(AND(H153&gt;81.25,I153="Hourly"),"Consultant Rate exceeds allowable limit.  
Please review.",IF(AND(H153&gt;650,I153="8 Hour Day"),"Consultant Rate exceeds allowable limit.  
Please review."," "))</f>
        <v xml:space="preserve"> </v>
      </c>
    </row>
    <row r="154" spans="1:23" ht="30" customHeight="1">
      <c r="A154" s="57"/>
      <c r="B154" s="57"/>
      <c r="C154" s="357"/>
      <c r="D154" s="358"/>
      <c r="E154" s="358"/>
      <c r="F154" s="358"/>
      <c r="G154" s="359"/>
      <c r="H154" s="71">
        <v>0</v>
      </c>
      <c r="I154" s="53" t="s">
        <v>137</v>
      </c>
      <c r="J154" s="79">
        <v>0</v>
      </c>
      <c r="K154" s="55">
        <f t="shared" ref="K154:K171" si="44">ROUND((H154*J154),0)</f>
        <v>0</v>
      </c>
      <c r="L154" s="131">
        <v>0</v>
      </c>
      <c r="M154" s="131">
        <v>0</v>
      </c>
      <c r="N154" s="55">
        <f t="shared" ref="N154:N171" si="45">K154-L154-M154</f>
        <v>0</v>
      </c>
      <c r="O154" s="40">
        <f t="shared" si="43"/>
        <v>0</v>
      </c>
      <c r="P154" s="40">
        <v>0</v>
      </c>
      <c r="Q154" s="40">
        <v>0</v>
      </c>
      <c r="R154" s="117" t="s">
        <v>127</v>
      </c>
      <c r="S154" s="132"/>
    </row>
    <row r="155" spans="1:23" ht="30" customHeight="1">
      <c r="A155" s="57"/>
      <c r="B155" s="57"/>
      <c r="C155" s="357"/>
      <c r="D155" s="358"/>
      <c r="E155" s="358"/>
      <c r="F155" s="358"/>
      <c r="G155" s="359"/>
      <c r="H155" s="71">
        <v>0</v>
      </c>
      <c r="I155" s="53" t="s">
        <v>137</v>
      </c>
      <c r="J155" s="79">
        <v>0</v>
      </c>
      <c r="K155" s="55">
        <f t="shared" ref="K155:K164" si="46">ROUND((H155*J155),0)</f>
        <v>0</v>
      </c>
      <c r="L155" s="131">
        <v>0</v>
      </c>
      <c r="M155" s="131">
        <v>0</v>
      </c>
      <c r="N155" s="55">
        <f t="shared" ref="N155:N164" si="47">K155-L155-M155</f>
        <v>0</v>
      </c>
      <c r="O155" s="40">
        <f t="shared" si="43"/>
        <v>0</v>
      </c>
      <c r="P155" s="40">
        <v>0</v>
      </c>
      <c r="Q155" s="40">
        <v>0</v>
      </c>
      <c r="R155" s="117" t="s">
        <v>127</v>
      </c>
      <c r="S155" s="132"/>
    </row>
    <row r="156" spans="1:23" ht="30" customHeight="1">
      <c r="A156" s="57"/>
      <c r="B156" s="57"/>
      <c r="C156" s="357"/>
      <c r="D156" s="358"/>
      <c r="E156" s="358"/>
      <c r="F156" s="358"/>
      <c r="G156" s="359"/>
      <c r="H156" s="71">
        <v>0</v>
      </c>
      <c r="I156" s="53" t="s">
        <v>137</v>
      </c>
      <c r="J156" s="79">
        <v>0</v>
      </c>
      <c r="K156" s="55">
        <f t="shared" si="46"/>
        <v>0</v>
      </c>
      <c r="L156" s="131">
        <v>0</v>
      </c>
      <c r="M156" s="131">
        <v>0</v>
      </c>
      <c r="N156" s="55">
        <f t="shared" si="47"/>
        <v>0</v>
      </c>
      <c r="O156" s="40">
        <f t="shared" si="43"/>
        <v>0</v>
      </c>
      <c r="P156" s="40">
        <v>0</v>
      </c>
      <c r="Q156" s="40">
        <v>0</v>
      </c>
      <c r="R156" s="117" t="s">
        <v>127</v>
      </c>
      <c r="S156" s="132"/>
    </row>
    <row r="157" spans="1:23" ht="30" customHeight="1">
      <c r="A157" s="57"/>
      <c r="B157" s="57"/>
      <c r="C157" s="357"/>
      <c r="D157" s="358"/>
      <c r="E157" s="358"/>
      <c r="F157" s="358"/>
      <c r="G157" s="359"/>
      <c r="H157" s="71">
        <v>0</v>
      </c>
      <c r="I157" s="53" t="s">
        <v>137</v>
      </c>
      <c r="J157" s="79">
        <v>0</v>
      </c>
      <c r="K157" s="55">
        <f t="shared" si="46"/>
        <v>0</v>
      </c>
      <c r="L157" s="131">
        <v>0</v>
      </c>
      <c r="M157" s="131">
        <v>0</v>
      </c>
      <c r="N157" s="55">
        <f t="shared" si="47"/>
        <v>0</v>
      </c>
      <c r="O157" s="40">
        <f t="shared" si="43"/>
        <v>0</v>
      </c>
      <c r="P157" s="40">
        <v>0</v>
      </c>
      <c r="Q157" s="40">
        <v>0</v>
      </c>
      <c r="R157" s="117" t="s">
        <v>127</v>
      </c>
      <c r="S157" s="132"/>
    </row>
    <row r="158" spans="1:23" ht="30" customHeight="1">
      <c r="A158" s="57"/>
      <c r="B158" s="57"/>
      <c r="C158" s="357"/>
      <c r="D158" s="358"/>
      <c r="E158" s="358"/>
      <c r="F158" s="358"/>
      <c r="G158" s="359"/>
      <c r="H158" s="71">
        <v>0</v>
      </c>
      <c r="I158" s="53" t="s">
        <v>137</v>
      </c>
      <c r="J158" s="79">
        <v>0</v>
      </c>
      <c r="K158" s="55">
        <f t="shared" si="46"/>
        <v>0</v>
      </c>
      <c r="L158" s="131">
        <v>0</v>
      </c>
      <c r="M158" s="131">
        <v>0</v>
      </c>
      <c r="N158" s="55">
        <f t="shared" si="47"/>
        <v>0</v>
      </c>
      <c r="O158" s="40">
        <f t="shared" si="43"/>
        <v>0</v>
      </c>
      <c r="P158" s="40">
        <v>0</v>
      </c>
      <c r="Q158" s="40">
        <v>0</v>
      </c>
      <c r="R158" s="117" t="s">
        <v>127</v>
      </c>
      <c r="S158" s="132"/>
    </row>
    <row r="159" spans="1:23" ht="30" customHeight="1">
      <c r="A159" s="57"/>
      <c r="B159" s="57"/>
      <c r="C159" s="357"/>
      <c r="D159" s="358"/>
      <c r="E159" s="358"/>
      <c r="F159" s="358"/>
      <c r="G159" s="359"/>
      <c r="H159" s="71">
        <v>0</v>
      </c>
      <c r="I159" s="53" t="s">
        <v>137</v>
      </c>
      <c r="J159" s="79">
        <v>0</v>
      </c>
      <c r="K159" s="55">
        <f t="shared" si="46"/>
        <v>0</v>
      </c>
      <c r="L159" s="131">
        <v>0</v>
      </c>
      <c r="M159" s="131">
        <v>0</v>
      </c>
      <c r="N159" s="55">
        <f t="shared" si="47"/>
        <v>0</v>
      </c>
      <c r="O159" s="40">
        <f t="shared" si="43"/>
        <v>0</v>
      </c>
      <c r="P159" s="40">
        <v>0</v>
      </c>
      <c r="Q159" s="40">
        <v>0</v>
      </c>
      <c r="R159" s="117" t="s">
        <v>127</v>
      </c>
      <c r="S159" s="132"/>
    </row>
    <row r="160" spans="1:23" ht="30" customHeight="1">
      <c r="A160" s="57"/>
      <c r="B160" s="57"/>
      <c r="C160" s="357"/>
      <c r="D160" s="358"/>
      <c r="E160" s="358"/>
      <c r="F160" s="358"/>
      <c r="G160" s="359"/>
      <c r="H160" s="71">
        <v>0</v>
      </c>
      <c r="I160" s="53" t="s">
        <v>137</v>
      </c>
      <c r="J160" s="79">
        <v>0</v>
      </c>
      <c r="K160" s="55">
        <f t="shared" si="46"/>
        <v>0</v>
      </c>
      <c r="L160" s="131">
        <v>0</v>
      </c>
      <c r="M160" s="131">
        <v>0</v>
      </c>
      <c r="N160" s="55">
        <f t="shared" si="47"/>
        <v>0</v>
      </c>
      <c r="O160" s="40">
        <f t="shared" si="43"/>
        <v>0</v>
      </c>
      <c r="P160" s="40">
        <v>0</v>
      </c>
      <c r="Q160" s="40">
        <v>0</v>
      </c>
      <c r="R160" s="117" t="s">
        <v>127</v>
      </c>
      <c r="S160" s="132"/>
    </row>
    <row r="161" spans="1:19" ht="30" customHeight="1">
      <c r="A161" s="57"/>
      <c r="B161" s="57"/>
      <c r="C161" s="357"/>
      <c r="D161" s="358"/>
      <c r="E161" s="358"/>
      <c r="F161" s="358"/>
      <c r="G161" s="359"/>
      <c r="H161" s="71">
        <v>0</v>
      </c>
      <c r="I161" s="53" t="s">
        <v>137</v>
      </c>
      <c r="J161" s="79">
        <v>0</v>
      </c>
      <c r="K161" s="55">
        <f t="shared" si="46"/>
        <v>0</v>
      </c>
      <c r="L161" s="131">
        <v>0</v>
      </c>
      <c r="M161" s="131">
        <v>0</v>
      </c>
      <c r="N161" s="55">
        <f t="shared" si="47"/>
        <v>0</v>
      </c>
      <c r="O161" s="40">
        <f t="shared" si="43"/>
        <v>0</v>
      </c>
      <c r="P161" s="40">
        <v>0</v>
      </c>
      <c r="Q161" s="40">
        <v>0</v>
      </c>
      <c r="R161" s="117" t="s">
        <v>127</v>
      </c>
      <c r="S161" s="132"/>
    </row>
    <row r="162" spans="1:19" ht="30" customHeight="1">
      <c r="A162" s="57"/>
      <c r="B162" s="57"/>
      <c r="C162" s="357"/>
      <c r="D162" s="358"/>
      <c r="E162" s="358"/>
      <c r="F162" s="358"/>
      <c r="G162" s="359"/>
      <c r="H162" s="71">
        <v>0</v>
      </c>
      <c r="I162" s="53" t="s">
        <v>137</v>
      </c>
      <c r="J162" s="79">
        <v>0</v>
      </c>
      <c r="K162" s="55">
        <f t="shared" si="46"/>
        <v>0</v>
      </c>
      <c r="L162" s="131">
        <v>0</v>
      </c>
      <c r="M162" s="131">
        <v>0</v>
      </c>
      <c r="N162" s="55">
        <f t="shared" si="47"/>
        <v>0</v>
      </c>
      <c r="O162" s="40">
        <f t="shared" si="43"/>
        <v>0</v>
      </c>
      <c r="P162" s="40">
        <v>0</v>
      </c>
      <c r="Q162" s="40">
        <v>0</v>
      </c>
      <c r="R162" s="117" t="s">
        <v>127</v>
      </c>
      <c r="S162" s="132"/>
    </row>
    <row r="163" spans="1:19" ht="30" customHeight="1">
      <c r="A163" s="57"/>
      <c r="B163" s="57"/>
      <c r="C163" s="357"/>
      <c r="D163" s="358"/>
      <c r="E163" s="358"/>
      <c r="F163" s="358"/>
      <c r="G163" s="359"/>
      <c r="H163" s="71">
        <v>0</v>
      </c>
      <c r="I163" s="53" t="s">
        <v>137</v>
      </c>
      <c r="J163" s="79">
        <v>0</v>
      </c>
      <c r="K163" s="55">
        <f t="shared" si="46"/>
        <v>0</v>
      </c>
      <c r="L163" s="131">
        <v>0</v>
      </c>
      <c r="M163" s="131">
        <v>0</v>
      </c>
      <c r="N163" s="55">
        <f t="shared" si="47"/>
        <v>0</v>
      </c>
      <c r="O163" s="40">
        <f t="shared" si="43"/>
        <v>0</v>
      </c>
      <c r="P163" s="40">
        <v>0</v>
      </c>
      <c r="Q163" s="40">
        <v>0</v>
      </c>
      <c r="R163" s="117" t="s">
        <v>127</v>
      </c>
      <c r="S163" s="132"/>
    </row>
    <row r="164" spans="1:19" ht="30" customHeight="1">
      <c r="A164" s="57"/>
      <c r="B164" s="57"/>
      <c r="C164" s="357"/>
      <c r="D164" s="358"/>
      <c r="E164" s="358"/>
      <c r="F164" s="358"/>
      <c r="G164" s="359"/>
      <c r="H164" s="71">
        <v>0</v>
      </c>
      <c r="I164" s="53" t="s">
        <v>137</v>
      </c>
      <c r="J164" s="79">
        <v>0</v>
      </c>
      <c r="K164" s="55">
        <f t="shared" si="46"/>
        <v>0</v>
      </c>
      <c r="L164" s="131">
        <v>0</v>
      </c>
      <c r="M164" s="131">
        <v>0</v>
      </c>
      <c r="N164" s="55">
        <f t="shared" si="47"/>
        <v>0</v>
      </c>
      <c r="O164" s="40">
        <f t="shared" si="43"/>
        <v>0</v>
      </c>
      <c r="P164" s="40">
        <v>0</v>
      </c>
      <c r="Q164" s="40">
        <v>0</v>
      </c>
      <c r="R164" s="117" t="s">
        <v>127</v>
      </c>
      <c r="S164" s="132"/>
    </row>
    <row r="165" spans="1:19" ht="30" customHeight="1">
      <c r="A165" s="57"/>
      <c r="B165" s="57"/>
      <c r="C165" s="357"/>
      <c r="D165" s="358"/>
      <c r="E165" s="358"/>
      <c r="F165" s="358"/>
      <c r="G165" s="359"/>
      <c r="H165" s="71">
        <v>0</v>
      </c>
      <c r="I165" s="53" t="s">
        <v>137</v>
      </c>
      <c r="J165" s="79">
        <v>0</v>
      </c>
      <c r="K165" s="55">
        <f t="shared" si="44"/>
        <v>0</v>
      </c>
      <c r="L165" s="131">
        <v>0</v>
      </c>
      <c r="M165" s="131">
        <v>0</v>
      </c>
      <c r="N165" s="55">
        <f t="shared" si="45"/>
        <v>0</v>
      </c>
      <c r="O165" s="40">
        <f t="shared" si="43"/>
        <v>0</v>
      </c>
      <c r="P165" s="40">
        <v>0</v>
      </c>
      <c r="Q165" s="40">
        <v>0</v>
      </c>
      <c r="R165" s="117" t="s">
        <v>127</v>
      </c>
      <c r="S165" s="132"/>
    </row>
    <row r="166" spans="1:19" ht="30" customHeight="1">
      <c r="A166" s="57"/>
      <c r="B166" s="57"/>
      <c r="C166" s="357"/>
      <c r="D166" s="358"/>
      <c r="E166" s="358"/>
      <c r="F166" s="358"/>
      <c r="G166" s="359"/>
      <c r="H166" s="71">
        <v>0</v>
      </c>
      <c r="I166" s="53" t="s">
        <v>137</v>
      </c>
      <c r="J166" s="79">
        <v>0</v>
      </c>
      <c r="K166" s="55">
        <f t="shared" si="44"/>
        <v>0</v>
      </c>
      <c r="L166" s="131">
        <v>0</v>
      </c>
      <c r="M166" s="131">
        <v>0</v>
      </c>
      <c r="N166" s="55">
        <f t="shared" si="45"/>
        <v>0</v>
      </c>
      <c r="O166" s="40">
        <f t="shared" si="43"/>
        <v>0</v>
      </c>
      <c r="P166" s="40">
        <v>0</v>
      </c>
      <c r="Q166" s="40">
        <v>0</v>
      </c>
      <c r="R166" s="117" t="s">
        <v>127</v>
      </c>
      <c r="S166" s="132"/>
    </row>
    <row r="167" spans="1:19" ht="30" customHeight="1">
      <c r="A167" s="57"/>
      <c r="B167" s="57"/>
      <c r="C167" s="357"/>
      <c r="D167" s="358"/>
      <c r="E167" s="358"/>
      <c r="F167" s="358"/>
      <c r="G167" s="359"/>
      <c r="H167" s="71">
        <v>0</v>
      </c>
      <c r="I167" s="53" t="s">
        <v>137</v>
      </c>
      <c r="J167" s="79">
        <v>0</v>
      </c>
      <c r="K167" s="55">
        <f t="shared" si="44"/>
        <v>0</v>
      </c>
      <c r="L167" s="131">
        <v>0</v>
      </c>
      <c r="M167" s="131">
        <v>0</v>
      </c>
      <c r="N167" s="55">
        <f t="shared" si="45"/>
        <v>0</v>
      </c>
      <c r="O167" s="40">
        <f t="shared" si="43"/>
        <v>0</v>
      </c>
      <c r="P167" s="40">
        <v>0</v>
      </c>
      <c r="Q167" s="40">
        <v>0</v>
      </c>
      <c r="R167" s="117" t="s">
        <v>127</v>
      </c>
      <c r="S167" s="132"/>
    </row>
    <row r="168" spans="1:19" ht="30" customHeight="1">
      <c r="A168" s="57"/>
      <c r="B168" s="57"/>
      <c r="C168" s="357"/>
      <c r="D168" s="358"/>
      <c r="E168" s="358"/>
      <c r="F168" s="358"/>
      <c r="G168" s="359"/>
      <c r="H168" s="71">
        <v>0</v>
      </c>
      <c r="I168" s="53" t="s">
        <v>137</v>
      </c>
      <c r="J168" s="79">
        <v>0</v>
      </c>
      <c r="K168" s="55">
        <f t="shared" si="44"/>
        <v>0</v>
      </c>
      <c r="L168" s="131">
        <v>0</v>
      </c>
      <c r="M168" s="131">
        <v>0</v>
      </c>
      <c r="N168" s="55">
        <f t="shared" si="45"/>
        <v>0</v>
      </c>
      <c r="O168" s="40">
        <f t="shared" si="43"/>
        <v>0</v>
      </c>
      <c r="P168" s="40">
        <v>0</v>
      </c>
      <c r="Q168" s="40">
        <v>0</v>
      </c>
      <c r="R168" s="117" t="s">
        <v>127</v>
      </c>
      <c r="S168" s="132"/>
    </row>
    <row r="169" spans="1:19" ht="30" customHeight="1">
      <c r="A169" s="57"/>
      <c r="B169" s="57"/>
      <c r="C169" s="357"/>
      <c r="D169" s="358"/>
      <c r="E169" s="358"/>
      <c r="F169" s="358"/>
      <c r="G169" s="359"/>
      <c r="H169" s="71">
        <v>0</v>
      </c>
      <c r="I169" s="53" t="s">
        <v>137</v>
      </c>
      <c r="J169" s="79">
        <v>0</v>
      </c>
      <c r="K169" s="55">
        <f t="shared" si="44"/>
        <v>0</v>
      </c>
      <c r="L169" s="131">
        <v>0</v>
      </c>
      <c r="M169" s="131">
        <v>0</v>
      </c>
      <c r="N169" s="55">
        <f t="shared" si="45"/>
        <v>0</v>
      </c>
      <c r="O169" s="40">
        <f t="shared" si="43"/>
        <v>0</v>
      </c>
      <c r="P169" s="40">
        <v>0</v>
      </c>
      <c r="Q169" s="40">
        <v>0</v>
      </c>
      <c r="R169" s="117" t="s">
        <v>127</v>
      </c>
      <c r="S169" s="132"/>
    </row>
    <row r="170" spans="1:19" ht="30" customHeight="1">
      <c r="A170" s="57"/>
      <c r="B170" s="57"/>
      <c r="C170" s="357"/>
      <c r="D170" s="358"/>
      <c r="E170" s="358"/>
      <c r="F170" s="358"/>
      <c r="G170" s="359"/>
      <c r="H170" s="71">
        <v>0</v>
      </c>
      <c r="I170" s="53" t="s">
        <v>137</v>
      </c>
      <c r="J170" s="79">
        <v>0</v>
      </c>
      <c r="K170" s="55">
        <f t="shared" si="44"/>
        <v>0</v>
      </c>
      <c r="L170" s="131">
        <v>0</v>
      </c>
      <c r="M170" s="131">
        <v>0</v>
      </c>
      <c r="N170" s="55">
        <f t="shared" si="45"/>
        <v>0</v>
      </c>
      <c r="O170" s="40">
        <f t="shared" si="43"/>
        <v>0</v>
      </c>
      <c r="P170" s="40">
        <v>0</v>
      </c>
      <c r="Q170" s="40">
        <v>0</v>
      </c>
      <c r="R170" s="117" t="s">
        <v>127</v>
      </c>
      <c r="S170" s="132"/>
    </row>
    <row r="171" spans="1:19" ht="30" customHeight="1">
      <c r="A171" s="57"/>
      <c r="B171" s="57"/>
      <c r="C171" s="357"/>
      <c r="D171" s="358"/>
      <c r="E171" s="358"/>
      <c r="F171" s="358"/>
      <c r="G171" s="359"/>
      <c r="H171" s="71">
        <v>0</v>
      </c>
      <c r="I171" s="53" t="s">
        <v>137</v>
      </c>
      <c r="J171" s="79">
        <v>0</v>
      </c>
      <c r="K171" s="55">
        <f t="shared" si="44"/>
        <v>0</v>
      </c>
      <c r="L171" s="131">
        <v>0</v>
      </c>
      <c r="M171" s="131">
        <v>0</v>
      </c>
      <c r="N171" s="55">
        <f t="shared" si="45"/>
        <v>0</v>
      </c>
      <c r="O171" s="40">
        <f t="shared" si="43"/>
        <v>0</v>
      </c>
      <c r="P171" s="40">
        <v>0</v>
      </c>
      <c r="Q171" s="40">
        <v>0</v>
      </c>
      <c r="R171" s="117" t="s">
        <v>127</v>
      </c>
      <c r="S171" s="132"/>
    </row>
    <row r="172" spans="1:19" ht="30" customHeight="1">
      <c r="A172" s="57"/>
      <c r="B172" s="57"/>
      <c r="C172" s="357"/>
      <c r="D172" s="358"/>
      <c r="E172" s="358"/>
      <c r="F172" s="358"/>
      <c r="G172" s="359"/>
      <c r="H172" s="71">
        <v>0</v>
      </c>
      <c r="I172" s="53" t="s">
        <v>137</v>
      </c>
      <c r="J172" s="79">
        <v>0</v>
      </c>
      <c r="K172" s="55">
        <f t="shared" si="42"/>
        <v>0</v>
      </c>
      <c r="L172" s="131">
        <v>0</v>
      </c>
      <c r="M172" s="131">
        <v>0</v>
      </c>
      <c r="N172" s="55">
        <f t="shared" ref="N172:N180" si="48">K172-L172-M172</f>
        <v>0</v>
      </c>
      <c r="O172" s="40">
        <f t="shared" si="43"/>
        <v>0</v>
      </c>
      <c r="P172" s="40">
        <v>0</v>
      </c>
      <c r="Q172" s="40">
        <v>0</v>
      </c>
      <c r="R172" s="117" t="s">
        <v>127</v>
      </c>
      <c r="S172" s="2" t="str">
        <f>IF(AND(H172&gt;81.25,I172="Hourly"),"Consultant Rate exceeds allowable limit.  
Please review.",IF(AND(H172&gt;650,I172="8 Hour Day"),"Consultant Rate exceeds allowable limit.  
Please review."," "))</f>
        <v xml:space="preserve"> </v>
      </c>
    </row>
    <row r="173" spans="1:19" ht="30" customHeight="1">
      <c r="A173" s="57"/>
      <c r="B173" s="57"/>
      <c r="C173" s="357"/>
      <c r="D173" s="358"/>
      <c r="E173" s="358"/>
      <c r="F173" s="358"/>
      <c r="G173" s="359"/>
      <c r="H173" s="71">
        <v>0</v>
      </c>
      <c r="I173" s="53" t="s">
        <v>137</v>
      </c>
      <c r="J173" s="79">
        <v>0</v>
      </c>
      <c r="K173" s="55">
        <f t="shared" si="42"/>
        <v>0</v>
      </c>
      <c r="L173" s="131">
        <v>0</v>
      </c>
      <c r="M173" s="131">
        <v>0</v>
      </c>
      <c r="N173" s="55">
        <f t="shared" si="48"/>
        <v>0</v>
      </c>
      <c r="O173" s="40">
        <f t="shared" si="43"/>
        <v>0</v>
      </c>
      <c r="P173" s="40">
        <v>0</v>
      </c>
      <c r="Q173" s="40">
        <v>0</v>
      </c>
      <c r="R173" s="117" t="s">
        <v>127</v>
      </c>
      <c r="S173" s="2" t="str">
        <f>IF(AND(H173&gt;81.25,I173="Hourly"),"Consultant Rate exceeds allowable limit.  
Please review.",IF(AND(H173&gt;650,I173="8 Hour Day"),"Consultant Rate exceeds allowable limit.  
Please review."," "))</f>
        <v xml:space="preserve"> </v>
      </c>
    </row>
    <row r="174" spans="1:19" ht="30" customHeight="1">
      <c r="A174" s="80"/>
      <c r="B174" s="80"/>
      <c r="C174" s="357"/>
      <c r="D174" s="358"/>
      <c r="E174" s="358"/>
      <c r="F174" s="358"/>
      <c r="G174" s="359"/>
      <c r="H174" s="71">
        <v>0</v>
      </c>
      <c r="I174" s="53" t="s">
        <v>137</v>
      </c>
      <c r="J174" s="79">
        <v>0</v>
      </c>
      <c r="K174" s="55">
        <f t="shared" si="42"/>
        <v>0</v>
      </c>
      <c r="L174" s="131">
        <v>0</v>
      </c>
      <c r="M174" s="131">
        <v>0</v>
      </c>
      <c r="N174" s="55">
        <f t="shared" si="48"/>
        <v>0</v>
      </c>
      <c r="O174" s="40">
        <f t="shared" si="43"/>
        <v>0</v>
      </c>
      <c r="P174" s="40">
        <v>0</v>
      </c>
      <c r="Q174" s="40">
        <v>0</v>
      </c>
      <c r="R174" s="117" t="s">
        <v>127</v>
      </c>
      <c r="S174" s="2" t="str">
        <f>IF(AND(H174&gt;81.25,I174="Hourly"),"Consultant Rate exceeds allowable limit.  
Please review.",IF(AND(H174&gt;650,I174="8 Hour Day"),"Consultant Rate exceeds allowable limit.  
Please review."," "))</f>
        <v xml:space="preserve"> </v>
      </c>
    </row>
    <row r="175" spans="1:19" ht="30" customHeight="1">
      <c r="A175" s="57"/>
      <c r="B175" s="57"/>
      <c r="C175" s="357"/>
      <c r="D175" s="358"/>
      <c r="E175" s="358"/>
      <c r="F175" s="358"/>
      <c r="G175" s="359"/>
      <c r="H175" s="71">
        <v>0</v>
      </c>
      <c r="I175" s="53" t="s">
        <v>137</v>
      </c>
      <c r="J175" s="79">
        <v>0</v>
      </c>
      <c r="K175" s="55">
        <f t="shared" ref="K175:K180" si="49">ROUND((H175*J175),0)</f>
        <v>0</v>
      </c>
      <c r="L175" s="131">
        <v>0</v>
      </c>
      <c r="M175" s="131">
        <v>0</v>
      </c>
      <c r="N175" s="55">
        <f t="shared" si="48"/>
        <v>0</v>
      </c>
      <c r="O175" s="40">
        <f t="shared" si="43"/>
        <v>0</v>
      </c>
      <c r="P175" s="40">
        <v>0</v>
      </c>
      <c r="Q175" s="40">
        <v>0</v>
      </c>
      <c r="R175" s="117" t="s">
        <v>127</v>
      </c>
      <c r="S175" s="2" t="str">
        <f t="shared" ref="S175:S180" si="50">IF(AND(H175&gt;81.25,I175="Hourly"),"Consultant Rate exceeds allowable limit.  
Please review.",IF(AND(H175&gt;650,I175="8 Hour Day"),"Consultant Rate exceeds allowable limit.  
Please review."," "))</f>
        <v xml:space="preserve"> </v>
      </c>
    </row>
    <row r="176" spans="1:19" ht="30" customHeight="1">
      <c r="A176" s="80"/>
      <c r="B176" s="80"/>
      <c r="C176" s="357"/>
      <c r="D176" s="358"/>
      <c r="E176" s="358"/>
      <c r="F176" s="358"/>
      <c r="G176" s="359"/>
      <c r="H176" s="71">
        <v>0</v>
      </c>
      <c r="I176" s="53" t="s">
        <v>137</v>
      </c>
      <c r="J176" s="79">
        <v>0</v>
      </c>
      <c r="K176" s="55">
        <f t="shared" si="49"/>
        <v>0</v>
      </c>
      <c r="L176" s="131">
        <v>0</v>
      </c>
      <c r="M176" s="131">
        <v>0</v>
      </c>
      <c r="N176" s="55">
        <f t="shared" si="48"/>
        <v>0</v>
      </c>
      <c r="O176" s="40">
        <f t="shared" si="43"/>
        <v>0</v>
      </c>
      <c r="P176" s="40">
        <v>0</v>
      </c>
      <c r="Q176" s="40">
        <v>0</v>
      </c>
      <c r="R176" s="117" t="s">
        <v>127</v>
      </c>
      <c r="S176" s="2" t="str">
        <f t="shared" si="50"/>
        <v xml:space="preserve"> </v>
      </c>
    </row>
    <row r="177" spans="1:19" ht="30" customHeight="1">
      <c r="A177" s="80"/>
      <c r="B177" s="80"/>
      <c r="C177" s="357"/>
      <c r="D177" s="358"/>
      <c r="E177" s="358"/>
      <c r="F177" s="358"/>
      <c r="G177" s="359"/>
      <c r="H177" s="71">
        <v>0</v>
      </c>
      <c r="I177" s="53" t="s">
        <v>137</v>
      </c>
      <c r="J177" s="79">
        <v>0</v>
      </c>
      <c r="K177" s="55">
        <f t="shared" si="49"/>
        <v>0</v>
      </c>
      <c r="L177" s="131">
        <v>0</v>
      </c>
      <c r="M177" s="131">
        <v>0</v>
      </c>
      <c r="N177" s="55">
        <f t="shared" si="48"/>
        <v>0</v>
      </c>
      <c r="O177" s="40">
        <f t="shared" si="43"/>
        <v>0</v>
      </c>
      <c r="P177" s="40">
        <v>0</v>
      </c>
      <c r="Q177" s="40">
        <v>0</v>
      </c>
      <c r="R177" s="117" t="s">
        <v>127</v>
      </c>
      <c r="S177" s="2" t="str">
        <f t="shared" si="50"/>
        <v xml:space="preserve"> </v>
      </c>
    </row>
    <row r="178" spans="1:19" ht="30" customHeight="1">
      <c r="A178" s="80"/>
      <c r="B178" s="80"/>
      <c r="C178" s="357"/>
      <c r="D178" s="358"/>
      <c r="E178" s="358"/>
      <c r="F178" s="358"/>
      <c r="G178" s="359"/>
      <c r="H178" s="71">
        <v>0</v>
      </c>
      <c r="I178" s="53" t="s">
        <v>137</v>
      </c>
      <c r="J178" s="79">
        <v>0</v>
      </c>
      <c r="K178" s="55">
        <f t="shared" si="49"/>
        <v>0</v>
      </c>
      <c r="L178" s="131">
        <v>0</v>
      </c>
      <c r="M178" s="131">
        <v>0</v>
      </c>
      <c r="N178" s="55">
        <f t="shared" si="48"/>
        <v>0</v>
      </c>
      <c r="O178" s="40">
        <f t="shared" si="43"/>
        <v>0</v>
      </c>
      <c r="P178" s="40">
        <v>0</v>
      </c>
      <c r="Q178" s="40">
        <v>0</v>
      </c>
      <c r="R178" s="117" t="s">
        <v>127</v>
      </c>
      <c r="S178" s="2" t="str">
        <f t="shared" si="50"/>
        <v xml:space="preserve"> </v>
      </c>
    </row>
    <row r="179" spans="1:19" ht="30" customHeight="1">
      <c r="A179" s="80"/>
      <c r="B179" s="80"/>
      <c r="C179" s="357"/>
      <c r="D179" s="358"/>
      <c r="E179" s="358"/>
      <c r="F179" s="358"/>
      <c r="G179" s="359"/>
      <c r="H179" s="71">
        <v>0</v>
      </c>
      <c r="I179" s="53" t="s">
        <v>137</v>
      </c>
      <c r="J179" s="79">
        <v>0</v>
      </c>
      <c r="K179" s="55">
        <f t="shared" si="49"/>
        <v>0</v>
      </c>
      <c r="L179" s="131">
        <v>0</v>
      </c>
      <c r="M179" s="131">
        <v>0</v>
      </c>
      <c r="N179" s="55">
        <f t="shared" si="48"/>
        <v>0</v>
      </c>
      <c r="O179" s="40">
        <f t="shared" si="43"/>
        <v>0</v>
      </c>
      <c r="P179" s="40">
        <v>0</v>
      </c>
      <c r="Q179" s="40">
        <v>0</v>
      </c>
      <c r="R179" s="117" t="s">
        <v>127</v>
      </c>
      <c r="S179" s="2" t="str">
        <f t="shared" si="50"/>
        <v xml:space="preserve"> </v>
      </c>
    </row>
    <row r="180" spans="1:19" ht="30" customHeight="1">
      <c r="A180" s="57"/>
      <c r="B180" s="57"/>
      <c r="C180" s="357"/>
      <c r="D180" s="358"/>
      <c r="E180" s="358"/>
      <c r="F180" s="358"/>
      <c r="G180" s="359"/>
      <c r="H180" s="71">
        <v>0</v>
      </c>
      <c r="I180" s="53" t="s">
        <v>137</v>
      </c>
      <c r="J180" s="79">
        <v>0</v>
      </c>
      <c r="K180" s="55">
        <f t="shared" si="49"/>
        <v>0</v>
      </c>
      <c r="L180" s="131">
        <v>0</v>
      </c>
      <c r="M180" s="131">
        <v>0</v>
      </c>
      <c r="N180" s="55">
        <f t="shared" si="48"/>
        <v>0</v>
      </c>
      <c r="O180" s="40">
        <f t="shared" si="43"/>
        <v>0</v>
      </c>
      <c r="P180" s="40">
        <v>0</v>
      </c>
      <c r="Q180" s="40">
        <v>0</v>
      </c>
      <c r="R180" s="117" t="s">
        <v>127</v>
      </c>
      <c r="S180" s="2" t="str">
        <f t="shared" si="50"/>
        <v xml:space="preserve"> </v>
      </c>
    </row>
    <row r="181" spans="1:19" ht="25.5" customHeight="1">
      <c r="A181" s="17"/>
      <c r="B181" s="384" t="s">
        <v>151</v>
      </c>
      <c r="C181" s="395"/>
      <c r="D181" s="395"/>
      <c r="E181" s="395"/>
      <c r="F181" s="395"/>
      <c r="G181" s="395"/>
      <c r="H181" s="395"/>
      <c r="I181" s="395"/>
      <c r="J181" s="396"/>
      <c r="K181" s="17">
        <f>(SUM(K153:K180))</f>
        <v>0</v>
      </c>
      <c r="L181" s="17">
        <f t="shared" ref="L181:N181" si="51">(SUM(L153:L180))</f>
        <v>0</v>
      </c>
      <c r="M181" s="17">
        <f t="shared" si="51"/>
        <v>0</v>
      </c>
      <c r="N181" s="17">
        <f t="shared" si="51"/>
        <v>0</v>
      </c>
      <c r="O181" s="17">
        <f>SUM(O153:O180)</f>
        <v>0</v>
      </c>
      <c r="P181" s="17">
        <f t="shared" ref="P181:Q181" si="52">SUM(P153:P180)</f>
        <v>0</v>
      </c>
      <c r="Q181" s="17">
        <f t="shared" si="52"/>
        <v>0</v>
      </c>
      <c r="R181" s="17"/>
    </row>
    <row r="182" spans="1:19" ht="37.5" customHeight="1">
      <c r="A182" s="345" t="s">
        <v>42</v>
      </c>
      <c r="B182" s="91" t="s">
        <v>152</v>
      </c>
      <c r="C182" s="444" t="s">
        <v>153</v>
      </c>
      <c r="D182" s="445"/>
      <c r="E182" s="445"/>
      <c r="F182" s="445"/>
      <c r="G182" s="445"/>
      <c r="H182" s="445"/>
      <c r="I182" s="445"/>
      <c r="J182" s="445"/>
      <c r="K182" s="445"/>
      <c r="L182" s="445"/>
      <c r="M182" s="445"/>
      <c r="N182" s="445"/>
      <c r="O182" s="445"/>
      <c r="P182" s="445"/>
      <c r="Q182" s="445"/>
      <c r="R182" s="446"/>
      <c r="S182" s="101"/>
    </row>
    <row r="183" spans="1:19" ht="68.25" customHeight="1">
      <c r="A183" s="346"/>
      <c r="B183" s="94" t="s">
        <v>154</v>
      </c>
      <c r="C183" s="407" t="s">
        <v>155</v>
      </c>
      <c r="D183" s="447"/>
      <c r="E183" s="447"/>
      <c r="F183" s="448"/>
      <c r="G183" s="96" t="s">
        <v>124</v>
      </c>
      <c r="H183" s="49" t="s">
        <v>156</v>
      </c>
      <c r="I183" s="96" t="s">
        <v>102</v>
      </c>
      <c r="J183" s="49" t="s">
        <v>157</v>
      </c>
      <c r="K183" s="10" t="s">
        <v>50</v>
      </c>
      <c r="L183" s="10" t="s">
        <v>51</v>
      </c>
      <c r="M183" s="10" t="s">
        <v>52</v>
      </c>
      <c r="N183" s="10" t="s">
        <v>53</v>
      </c>
      <c r="O183" s="50" t="s">
        <v>54</v>
      </c>
      <c r="P183" s="50" t="s">
        <v>55</v>
      </c>
      <c r="Q183" s="50" t="s">
        <v>56</v>
      </c>
      <c r="R183" s="50" t="s">
        <v>57</v>
      </c>
    </row>
    <row r="184" spans="1:19" ht="30" customHeight="1">
      <c r="A184" s="332"/>
      <c r="B184" s="76"/>
      <c r="C184" s="354"/>
      <c r="D184" s="449"/>
      <c r="E184" s="449"/>
      <c r="F184" s="450"/>
      <c r="G184" s="93">
        <v>0</v>
      </c>
      <c r="H184" s="81"/>
      <c r="I184" s="71">
        <v>0</v>
      </c>
      <c r="J184" s="72">
        <v>0</v>
      </c>
      <c r="K184" s="15">
        <f>ROUND((G184*I184*J184),0)</f>
        <v>0</v>
      </c>
      <c r="L184" s="131">
        <v>0</v>
      </c>
      <c r="M184" s="131">
        <v>0</v>
      </c>
      <c r="N184" s="55">
        <f>K184-L184-M184</f>
        <v>0</v>
      </c>
      <c r="O184" s="40">
        <f t="shared" ref="O184:O209" si="53">P184+Q184</f>
        <v>0</v>
      </c>
      <c r="P184" s="40">
        <v>0</v>
      </c>
      <c r="Q184" s="40">
        <v>0</v>
      </c>
      <c r="R184" s="56"/>
    </row>
    <row r="185" spans="1:19" ht="30" customHeight="1">
      <c r="A185" s="332"/>
      <c r="B185" s="76"/>
      <c r="C185" s="354"/>
      <c r="D185" s="355"/>
      <c r="E185" s="355"/>
      <c r="F185" s="356"/>
      <c r="G185" s="93">
        <v>0</v>
      </c>
      <c r="H185" s="81"/>
      <c r="I185" s="71">
        <v>0</v>
      </c>
      <c r="J185" s="72">
        <v>0</v>
      </c>
      <c r="K185" s="15">
        <f>ROUND((G185*I185*J185),0)</f>
        <v>0</v>
      </c>
      <c r="L185" s="131">
        <v>0</v>
      </c>
      <c r="M185" s="131">
        <v>0</v>
      </c>
      <c r="N185" s="55">
        <f t="shared" ref="N185:N209" si="54">K185-L185-M185</f>
        <v>0</v>
      </c>
      <c r="O185" s="40">
        <f t="shared" si="53"/>
        <v>0</v>
      </c>
      <c r="P185" s="40">
        <v>0</v>
      </c>
      <c r="Q185" s="40">
        <v>0</v>
      </c>
      <c r="R185" s="56"/>
    </row>
    <row r="186" spans="1:19" ht="30" customHeight="1">
      <c r="A186" s="332"/>
      <c r="B186" s="76"/>
      <c r="C186" s="354"/>
      <c r="D186" s="355"/>
      <c r="E186" s="355"/>
      <c r="F186" s="356"/>
      <c r="G186" s="93">
        <v>0</v>
      </c>
      <c r="H186" s="81"/>
      <c r="I186" s="71">
        <v>0</v>
      </c>
      <c r="J186" s="72">
        <v>0</v>
      </c>
      <c r="K186" s="15">
        <f t="shared" ref="K186:K196" si="55">ROUND((G186*I186*J186),0)</f>
        <v>0</v>
      </c>
      <c r="L186" s="131">
        <v>0</v>
      </c>
      <c r="M186" s="131">
        <v>0</v>
      </c>
      <c r="N186" s="55">
        <f t="shared" ref="N186:N196" si="56">K186-L186-M186</f>
        <v>0</v>
      </c>
      <c r="O186" s="40">
        <f t="shared" si="53"/>
        <v>0</v>
      </c>
      <c r="P186" s="40">
        <v>0</v>
      </c>
      <c r="Q186" s="40">
        <v>0</v>
      </c>
      <c r="R186" s="56"/>
    </row>
    <row r="187" spans="1:19" ht="30" customHeight="1">
      <c r="A187" s="332"/>
      <c r="B187" s="76"/>
      <c r="C187" s="354"/>
      <c r="D187" s="355"/>
      <c r="E187" s="355"/>
      <c r="F187" s="356"/>
      <c r="G187" s="93">
        <v>0</v>
      </c>
      <c r="H187" s="81"/>
      <c r="I187" s="71">
        <v>0</v>
      </c>
      <c r="J187" s="72">
        <v>0</v>
      </c>
      <c r="K187" s="15">
        <f t="shared" si="55"/>
        <v>0</v>
      </c>
      <c r="L187" s="131">
        <v>0</v>
      </c>
      <c r="M187" s="131">
        <v>0</v>
      </c>
      <c r="N187" s="55">
        <f t="shared" si="56"/>
        <v>0</v>
      </c>
      <c r="O187" s="40">
        <f t="shared" si="53"/>
        <v>0</v>
      </c>
      <c r="P187" s="40">
        <v>0</v>
      </c>
      <c r="Q187" s="40">
        <v>0</v>
      </c>
      <c r="R187" s="56"/>
    </row>
    <row r="188" spans="1:19" ht="30" customHeight="1">
      <c r="A188" s="332"/>
      <c r="B188" s="76"/>
      <c r="C188" s="354"/>
      <c r="D188" s="355"/>
      <c r="E188" s="355"/>
      <c r="F188" s="356"/>
      <c r="G188" s="93">
        <v>0</v>
      </c>
      <c r="H188" s="81"/>
      <c r="I188" s="71">
        <v>0</v>
      </c>
      <c r="J188" s="72">
        <v>0</v>
      </c>
      <c r="K188" s="15">
        <f t="shared" si="55"/>
        <v>0</v>
      </c>
      <c r="L188" s="131">
        <v>0</v>
      </c>
      <c r="M188" s="131">
        <v>0</v>
      </c>
      <c r="N188" s="55">
        <f t="shared" si="56"/>
        <v>0</v>
      </c>
      <c r="O188" s="40">
        <f t="shared" si="53"/>
        <v>0</v>
      </c>
      <c r="P188" s="40">
        <v>0</v>
      </c>
      <c r="Q188" s="40">
        <v>0</v>
      </c>
      <c r="R188" s="56"/>
    </row>
    <row r="189" spans="1:19" ht="30" customHeight="1">
      <c r="A189" s="332"/>
      <c r="B189" s="76"/>
      <c r="C189" s="354"/>
      <c r="D189" s="355"/>
      <c r="E189" s="355"/>
      <c r="F189" s="356"/>
      <c r="G189" s="93">
        <v>0</v>
      </c>
      <c r="H189" s="81"/>
      <c r="I189" s="71">
        <v>0</v>
      </c>
      <c r="J189" s="72">
        <v>0</v>
      </c>
      <c r="K189" s="15">
        <f t="shared" si="55"/>
        <v>0</v>
      </c>
      <c r="L189" s="131">
        <v>0</v>
      </c>
      <c r="M189" s="131">
        <v>0</v>
      </c>
      <c r="N189" s="55">
        <f t="shared" si="56"/>
        <v>0</v>
      </c>
      <c r="O189" s="40">
        <f t="shared" si="53"/>
        <v>0</v>
      </c>
      <c r="P189" s="40">
        <v>0</v>
      </c>
      <c r="Q189" s="40">
        <v>0</v>
      </c>
      <c r="R189" s="56"/>
    </row>
    <row r="190" spans="1:19" ht="30" customHeight="1">
      <c r="A190" s="332"/>
      <c r="B190" s="76"/>
      <c r="C190" s="354"/>
      <c r="D190" s="355"/>
      <c r="E190" s="355"/>
      <c r="F190" s="356"/>
      <c r="G190" s="93">
        <v>0</v>
      </c>
      <c r="H190" s="81"/>
      <c r="I190" s="71">
        <v>0</v>
      </c>
      <c r="J190" s="72">
        <v>0</v>
      </c>
      <c r="K190" s="15">
        <f t="shared" si="55"/>
        <v>0</v>
      </c>
      <c r="L190" s="131">
        <v>0</v>
      </c>
      <c r="M190" s="131">
        <v>0</v>
      </c>
      <c r="N190" s="55">
        <f t="shared" si="56"/>
        <v>0</v>
      </c>
      <c r="O190" s="40">
        <f t="shared" si="53"/>
        <v>0</v>
      </c>
      <c r="P190" s="40">
        <v>0</v>
      </c>
      <c r="Q190" s="40">
        <v>0</v>
      </c>
      <c r="R190" s="56"/>
    </row>
    <row r="191" spans="1:19" ht="30" customHeight="1">
      <c r="A191" s="332"/>
      <c r="B191" s="76"/>
      <c r="C191" s="354"/>
      <c r="D191" s="355"/>
      <c r="E191" s="355"/>
      <c r="F191" s="356"/>
      <c r="G191" s="93">
        <v>0</v>
      </c>
      <c r="H191" s="81"/>
      <c r="I191" s="71">
        <v>0</v>
      </c>
      <c r="J191" s="72">
        <v>0</v>
      </c>
      <c r="K191" s="15">
        <f t="shared" si="55"/>
        <v>0</v>
      </c>
      <c r="L191" s="131">
        <v>0</v>
      </c>
      <c r="M191" s="131">
        <v>0</v>
      </c>
      <c r="N191" s="55">
        <f t="shared" si="56"/>
        <v>0</v>
      </c>
      <c r="O191" s="40">
        <f t="shared" si="53"/>
        <v>0</v>
      </c>
      <c r="P191" s="40">
        <v>0</v>
      </c>
      <c r="Q191" s="40">
        <v>0</v>
      </c>
      <c r="R191" s="56"/>
    </row>
    <row r="192" spans="1:19" ht="30" customHeight="1">
      <c r="A192" s="332"/>
      <c r="B192" s="76"/>
      <c r="C192" s="354"/>
      <c r="D192" s="355"/>
      <c r="E192" s="355"/>
      <c r="F192" s="356"/>
      <c r="G192" s="93">
        <v>0</v>
      </c>
      <c r="H192" s="81"/>
      <c r="I192" s="71">
        <v>0</v>
      </c>
      <c r="J192" s="72">
        <v>0</v>
      </c>
      <c r="K192" s="15">
        <f t="shared" si="55"/>
        <v>0</v>
      </c>
      <c r="L192" s="131">
        <v>0</v>
      </c>
      <c r="M192" s="131">
        <v>0</v>
      </c>
      <c r="N192" s="55">
        <f t="shared" si="56"/>
        <v>0</v>
      </c>
      <c r="O192" s="40">
        <f t="shared" si="53"/>
        <v>0</v>
      </c>
      <c r="P192" s="40">
        <v>0</v>
      </c>
      <c r="Q192" s="40">
        <v>0</v>
      </c>
      <c r="R192" s="56"/>
    </row>
    <row r="193" spans="1:19" ht="30" customHeight="1">
      <c r="A193" s="332"/>
      <c r="B193" s="76"/>
      <c r="C193" s="354"/>
      <c r="D193" s="355"/>
      <c r="E193" s="355"/>
      <c r="F193" s="356"/>
      <c r="G193" s="93">
        <v>0</v>
      </c>
      <c r="H193" s="81"/>
      <c r="I193" s="71">
        <v>0</v>
      </c>
      <c r="J193" s="72">
        <v>0</v>
      </c>
      <c r="K193" s="15">
        <f t="shared" si="55"/>
        <v>0</v>
      </c>
      <c r="L193" s="131">
        <v>0</v>
      </c>
      <c r="M193" s="131">
        <v>0</v>
      </c>
      <c r="N193" s="55">
        <f t="shared" si="56"/>
        <v>0</v>
      </c>
      <c r="O193" s="40">
        <f t="shared" si="53"/>
        <v>0</v>
      </c>
      <c r="P193" s="40">
        <v>0</v>
      </c>
      <c r="Q193" s="40">
        <v>0</v>
      </c>
      <c r="R193" s="56"/>
    </row>
    <row r="194" spans="1:19" ht="30" customHeight="1">
      <c r="A194" s="332"/>
      <c r="B194" s="76"/>
      <c r="C194" s="354"/>
      <c r="D194" s="355"/>
      <c r="E194" s="355"/>
      <c r="F194" s="356"/>
      <c r="G194" s="93">
        <v>0</v>
      </c>
      <c r="H194" s="81"/>
      <c r="I194" s="71">
        <v>0</v>
      </c>
      <c r="J194" s="72">
        <v>0</v>
      </c>
      <c r="K194" s="15">
        <f t="shared" si="55"/>
        <v>0</v>
      </c>
      <c r="L194" s="131">
        <v>0</v>
      </c>
      <c r="M194" s="131">
        <v>0</v>
      </c>
      <c r="N194" s="55">
        <f t="shared" si="56"/>
        <v>0</v>
      </c>
      <c r="O194" s="40">
        <f t="shared" si="53"/>
        <v>0</v>
      </c>
      <c r="P194" s="40">
        <v>0</v>
      </c>
      <c r="Q194" s="40">
        <v>0</v>
      </c>
      <c r="R194" s="56"/>
    </row>
    <row r="195" spans="1:19" ht="30" customHeight="1">
      <c r="A195" s="332"/>
      <c r="B195" s="76"/>
      <c r="C195" s="354"/>
      <c r="D195" s="355"/>
      <c r="E195" s="355"/>
      <c r="F195" s="356"/>
      <c r="G195" s="93">
        <v>0</v>
      </c>
      <c r="H195" s="81"/>
      <c r="I195" s="71">
        <v>0</v>
      </c>
      <c r="J195" s="72">
        <v>0</v>
      </c>
      <c r="K195" s="15">
        <f t="shared" si="55"/>
        <v>0</v>
      </c>
      <c r="L195" s="131">
        <v>0</v>
      </c>
      <c r="M195" s="131">
        <v>0</v>
      </c>
      <c r="N195" s="55">
        <f t="shared" si="56"/>
        <v>0</v>
      </c>
      <c r="O195" s="40">
        <f t="shared" si="53"/>
        <v>0</v>
      </c>
      <c r="P195" s="40">
        <v>0</v>
      </c>
      <c r="Q195" s="40">
        <v>0</v>
      </c>
      <c r="R195" s="56"/>
    </row>
    <row r="196" spans="1:19" ht="30" customHeight="1">
      <c r="A196" s="332"/>
      <c r="B196" s="76"/>
      <c r="C196" s="354"/>
      <c r="D196" s="355"/>
      <c r="E196" s="355"/>
      <c r="F196" s="356"/>
      <c r="G196" s="93">
        <v>0</v>
      </c>
      <c r="H196" s="81"/>
      <c r="I196" s="71">
        <v>0</v>
      </c>
      <c r="J196" s="72">
        <v>0</v>
      </c>
      <c r="K196" s="15">
        <f t="shared" si="55"/>
        <v>0</v>
      </c>
      <c r="L196" s="131">
        <v>0</v>
      </c>
      <c r="M196" s="131">
        <v>0</v>
      </c>
      <c r="N196" s="55">
        <f t="shared" si="56"/>
        <v>0</v>
      </c>
      <c r="O196" s="40">
        <f t="shared" si="53"/>
        <v>0</v>
      </c>
      <c r="P196" s="40">
        <v>0</v>
      </c>
      <c r="Q196" s="40">
        <v>0</v>
      </c>
      <c r="R196" s="56"/>
    </row>
    <row r="197" spans="1:19" ht="30" customHeight="1">
      <c r="A197" s="332"/>
      <c r="B197" s="76"/>
      <c r="C197" s="354"/>
      <c r="D197" s="355"/>
      <c r="E197" s="355"/>
      <c r="F197" s="356"/>
      <c r="G197" s="93">
        <v>0</v>
      </c>
      <c r="H197" s="81"/>
      <c r="I197" s="71">
        <v>0</v>
      </c>
      <c r="J197" s="72">
        <v>0</v>
      </c>
      <c r="K197" s="15">
        <f>ROUND((G197*I197*J197),0)</f>
        <v>0</v>
      </c>
      <c r="L197" s="131">
        <v>0</v>
      </c>
      <c r="M197" s="131">
        <v>0</v>
      </c>
      <c r="N197" s="55">
        <f t="shared" si="54"/>
        <v>0</v>
      </c>
      <c r="O197" s="40">
        <f t="shared" si="53"/>
        <v>0</v>
      </c>
      <c r="P197" s="40">
        <v>0</v>
      </c>
      <c r="Q197" s="40">
        <v>0</v>
      </c>
      <c r="R197" s="56"/>
      <c r="S197" s="7"/>
    </row>
    <row r="198" spans="1:19" ht="30" customHeight="1">
      <c r="A198" s="332"/>
      <c r="B198" s="76"/>
      <c r="C198" s="354"/>
      <c r="D198" s="355"/>
      <c r="E198" s="355"/>
      <c r="F198" s="356"/>
      <c r="G198" s="93">
        <v>0</v>
      </c>
      <c r="H198" s="81"/>
      <c r="I198" s="71">
        <v>0</v>
      </c>
      <c r="J198" s="72">
        <v>0</v>
      </c>
      <c r="K198" s="15">
        <f>ROUND((G198*I198*J198),0)</f>
        <v>0</v>
      </c>
      <c r="L198" s="131">
        <v>0</v>
      </c>
      <c r="M198" s="131">
        <v>0</v>
      </c>
      <c r="N198" s="55">
        <f t="shared" si="54"/>
        <v>0</v>
      </c>
      <c r="O198" s="40">
        <f t="shared" si="53"/>
        <v>0</v>
      </c>
      <c r="P198" s="40">
        <v>0</v>
      </c>
      <c r="Q198" s="40">
        <v>0</v>
      </c>
      <c r="R198" s="56"/>
      <c r="S198" s="7"/>
    </row>
    <row r="199" spans="1:19" ht="30" customHeight="1">
      <c r="A199" s="332"/>
      <c r="B199" s="76"/>
      <c r="C199" s="354"/>
      <c r="D199" s="355"/>
      <c r="E199" s="355"/>
      <c r="F199" s="356"/>
      <c r="G199" s="93">
        <v>0</v>
      </c>
      <c r="H199" s="81"/>
      <c r="I199" s="71">
        <v>0</v>
      </c>
      <c r="J199" s="72">
        <v>0</v>
      </c>
      <c r="K199" s="15">
        <f t="shared" ref="K199:K209" si="57">ROUND((G199*I199*J199),0)</f>
        <v>0</v>
      </c>
      <c r="L199" s="131">
        <v>0</v>
      </c>
      <c r="M199" s="131">
        <v>0</v>
      </c>
      <c r="N199" s="55">
        <f t="shared" si="54"/>
        <v>0</v>
      </c>
      <c r="O199" s="40">
        <f t="shared" si="53"/>
        <v>0</v>
      </c>
      <c r="P199" s="40">
        <v>0</v>
      </c>
      <c r="Q199" s="40">
        <v>0</v>
      </c>
      <c r="R199" s="56"/>
      <c r="S199" s="7"/>
    </row>
    <row r="200" spans="1:19" ht="30" customHeight="1">
      <c r="A200" s="332"/>
      <c r="B200" s="76"/>
      <c r="C200" s="354"/>
      <c r="D200" s="355"/>
      <c r="E200" s="355"/>
      <c r="F200" s="356"/>
      <c r="G200" s="93">
        <v>0</v>
      </c>
      <c r="H200" s="81"/>
      <c r="I200" s="71">
        <v>0</v>
      </c>
      <c r="J200" s="72">
        <v>0</v>
      </c>
      <c r="K200" s="15">
        <f t="shared" si="57"/>
        <v>0</v>
      </c>
      <c r="L200" s="131">
        <v>0</v>
      </c>
      <c r="M200" s="131">
        <v>0</v>
      </c>
      <c r="N200" s="55">
        <f t="shared" si="54"/>
        <v>0</v>
      </c>
      <c r="O200" s="40">
        <f t="shared" si="53"/>
        <v>0</v>
      </c>
      <c r="P200" s="40">
        <v>0</v>
      </c>
      <c r="Q200" s="40">
        <v>0</v>
      </c>
      <c r="R200" s="56"/>
      <c r="S200" s="7"/>
    </row>
    <row r="201" spans="1:19" ht="30" customHeight="1">
      <c r="A201" s="332"/>
      <c r="B201" s="76"/>
      <c r="C201" s="354"/>
      <c r="D201" s="355"/>
      <c r="E201" s="355"/>
      <c r="F201" s="356"/>
      <c r="G201" s="93">
        <v>0</v>
      </c>
      <c r="H201" s="81"/>
      <c r="I201" s="71">
        <v>0</v>
      </c>
      <c r="J201" s="72">
        <v>0</v>
      </c>
      <c r="K201" s="15">
        <f t="shared" si="57"/>
        <v>0</v>
      </c>
      <c r="L201" s="131">
        <v>0</v>
      </c>
      <c r="M201" s="131">
        <v>0</v>
      </c>
      <c r="N201" s="55">
        <f t="shared" si="54"/>
        <v>0</v>
      </c>
      <c r="O201" s="40">
        <f t="shared" si="53"/>
        <v>0</v>
      </c>
      <c r="P201" s="40">
        <v>0</v>
      </c>
      <c r="Q201" s="40">
        <v>0</v>
      </c>
      <c r="R201" s="56"/>
      <c r="S201" s="7"/>
    </row>
    <row r="202" spans="1:19" ht="30" customHeight="1">
      <c r="A202" s="332"/>
      <c r="B202" s="76"/>
      <c r="C202" s="98"/>
      <c r="D202" s="99"/>
      <c r="E202" s="99"/>
      <c r="F202" s="100"/>
      <c r="G202" s="93">
        <v>0</v>
      </c>
      <c r="H202" s="81"/>
      <c r="I202" s="71">
        <v>0</v>
      </c>
      <c r="J202" s="72">
        <v>0</v>
      </c>
      <c r="K202" s="15">
        <f t="shared" si="57"/>
        <v>0</v>
      </c>
      <c r="L202" s="131">
        <v>0</v>
      </c>
      <c r="M202" s="131">
        <v>0</v>
      </c>
      <c r="N202" s="55">
        <f t="shared" si="54"/>
        <v>0</v>
      </c>
      <c r="O202" s="40">
        <f t="shared" si="53"/>
        <v>0</v>
      </c>
      <c r="P202" s="40">
        <v>0</v>
      </c>
      <c r="Q202" s="40">
        <v>0</v>
      </c>
      <c r="R202" s="56"/>
      <c r="S202" s="7"/>
    </row>
    <row r="203" spans="1:19" ht="30" customHeight="1">
      <c r="A203" s="332"/>
      <c r="B203" s="76"/>
      <c r="C203" s="354"/>
      <c r="D203" s="355"/>
      <c r="E203" s="355"/>
      <c r="F203" s="356"/>
      <c r="G203" s="93">
        <v>0</v>
      </c>
      <c r="H203" s="81"/>
      <c r="I203" s="71">
        <v>0</v>
      </c>
      <c r="J203" s="72">
        <v>0</v>
      </c>
      <c r="K203" s="15">
        <f t="shared" si="57"/>
        <v>0</v>
      </c>
      <c r="L203" s="131">
        <v>0</v>
      </c>
      <c r="M203" s="131">
        <v>0</v>
      </c>
      <c r="N203" s="55">
        <f t="shared" si="54"/>
        <v>0</v>
      </c>
      <c r="O203" s="40">
        <f t="shared" si="53"/>
        <v>0</v>
      </c>
      <c r="P203" s="40">
        <v>0</v>
      </c>
      <c r="Q203" s="40">
        <v>0</v>
      </c>
      <c r="R203" s="56"/>
      <c r="S203" s="7"/>
    </row>
    <row r="204" spans="1:19" ht="30" customHeight="1">
      <c r="A204" s="332"/>
      <c r="B204" s="76"/>
      <c r="C204" s="354"/>
      <c r="D204" s="355"/>
      <c r="E204" s="355"/>
      <c r="F204" s="356"/>
      <c r="G204" s="93">
        <v>0</v>
      </c>
      <c r="H204" s="81"/>
      <c r="I204" s="71">
        <v>0</v>
      </c>
      <c r="J204" s="72">
        <v>0</v>
      </c>
      <c r="K204" s="15">
        <f t="shared" si="57"/>
        <v>0</v>
      </c>
      <c r="L204" s="131">
        <v>0</v>
      </c>
      <c r="M204" s="131">
        <v>0</v>
      </c>
      <c r="N204" s="55">
        <f t="shared" si="54"/>
        <v>0</v>
      </c>
      <c r="O204" s="40">
        <f t="shared" si="53"/>
        <v>0</v>
      </c>
      <c r="P204" s="40">
        <v>0</v>
      </c>
      <c r="Q204" s="40">
        <v>0</v>
      </c>
      <c r="R204" s="56"/>
      <c r="S204" s="7"/>
    </row>
    <row r="205" spans="1:19" ht="30" customHeight="1">
      <c r="A205" s="332"/>
      <c r="B205" s="76"/>
      <c r="C205" s="354"/>
      <c r="D205" s="355"/>
      <c r="E205" s="355"/>
      <c r="F205" s="356"/>
      <c r="G205" s="93">
        <v>0</v>
      </c>
      <c r="H205" s="81"/>
      <c r="I205" s="71">
        <v>0</v>
      </c>
      <c r="J205" s="72">
        <v>0</v>
      </c>
      <c r="K205" s="15">
        <f t="shared" si="57"/>
        <v>0</v>
      </c>
      <c r="L205" s="131">
        <v>0</v>
      </c>
      <c r="M205" s="131">
        <v>0</v>
      </c>
      <c r="N205" s="55">
        <f t="shared" si="54"/>
        <v>0</v>
      </c>
      <c r="O205" s="40">
        <f t="shared" si="53"/>
        <v>0</v>
      </c>
      <c r="P205" s="40">
        <v>0</v>
      </c>
      <c r="Q205" s="40">
        <v>0</v>
      </c>
      <c r="R205" s="56"/>
      <c r="S205" s="7"/>
    </row>
    <row r="206" spans="1:19" ht="30" customHeight="1">
      <c r="A206" s="332"/>
      <c r="B206" s="76"/>
      <c r="C206" s="354"/>
      <c r="D206" s="355"/>
      <c r="E206" s="355"/>
      <c r="F206" s="356"/>
      <c r="G206" s="93">
        <v>0</v>
      </c>
      <c r="H206" s="82"/>
      <c r="I206" s="71">
        <v>0</v>
      </c>
      <c r="J206" s="72">
        <v>0</v>
      </c>
      <c r="K206" s="15">
        <f t="shared" si="57"/>
        <v>0</v>
      </c>
      <c r="L206" s="131">
        <v>0</v>
      </c>
      <c r="M206" s="131">
        <v>0</v>
      </c>
      <c r="N206" s="55">
        <f t="shared" si="54"/>
        <v>0</v>
      </c>
      <c r="O206" s="40">
        <f t="shared" si="53"/>
        <v>0</v>
      </c>
      <c r="P206" s="40">
        <v>0</v>
      </c>
      <c r="Q206" s="40">
        <v>0</v>
      </c>
      <c r="R206" s="56"/>
      <c r="S206" s="7"/>
    </row>
    <row r="207" spans="1:19" ht="30" customHeight="1">
      <c r="A207" s="332"/>
      <c r="B207" s="76"/>
      <c r="C207" s="354"/>
      <c r="D207" s="355"/>
      <c r="E207" s="355"/>
      <c r="F207" s="356"/>
      <c r="G207" s="93">
        <v>0</v>
      </c>
      <c r="H207" s="81"/>
      <c r="I207" s="71">
        <v>0</v>
      </c>
      <c r="J207" s="72">
        <v>0</v>
      </c>
      <c r="K207" s="15">
        <f t="shared" si="57"/>
        <v>0</v>
      </c>
      <c r="L207" s="131">
        <v>0</v>
      </c>
      <c r="M207" s="131">
        <v>0</v>
      </c>
      <c r="N207" s="55">
        <f t="shared" si="54"/>
        <v>0</v>
      </c>
      <c r="O207" s="40">
        <f t="shared" si="53"/>
        <v>0</v>
      </c>
      <c r="P207" s="40">
        <v>0</v>
      </c>
      <c r="Q207" s="40">
        <v>0</v>
      </c>
      <c r="R207" s="56"/>
      <c r="S207" s="7"/>
    </row>
    <row r="208" spans="1:19" ht="30" customHeight="1">
      <c r="A208" s="332"/>
      <c r="B208" s="76"/>
      <c r="C208" s="354"/>
      <c r="D208" s="355"/>
      <c r="E208" s="355"/>
      <c r="F208" s="356"/>
      <c r="G208" s="93">
        <v>0</v>
      </c>
      <c r="H208" s="81"/>
      <c r="I208" s="71">
        <v>0</v>
      </c>
      <c r="J208" s="72">
        <v>0</v>
      </c>
      <c r="K208" s="15">
        <f t="shared" si="57"/>
        <v>0</v>
      </c>
      <c r="L208" s="131">
        <v>0</v>
      </c>
      <c r="M208" s="131">
        <v>0</v>
      </c>
      <c r="N208" s="55">
        <f t="shared" si="54"/>
        <v>0</v>
      </c>
      <c r="O208" s="40">
        <f t="shared" si="53"/>
        <v>0</v>
      </c>
      <c r="P208" s="40">
        <v>0</v>
      </c>
      <c r="Q208" s="40">
        <v>0</v>
      </c>
      <c r="R208" s="56"/>
      <c r="S208" s="7"/>
    </row>
    <row r="209" spans="1:23" ht="30" customHeight="1">
      <c r="A209" s="332"/>
      <c r="B209" s="76"/>
      <c r="C209" s="354"/>
      <c r="D209" s="355"/>
      <c r="E209" s="355"/>
      <c r="F209" s="356"/>
      <c r="G209" s="93">
        <v>0</v>
      </c>
      <c r="H209" s="81"/>
      <c r="I209" s="71">
        <v>0</v>
      </c>
      <c r="J209" s="72">
        <v>0</v>
      </c>
      <c r="K209" s="15">
        <f t="shared" si="57"/>
        <v>0</v>
      </c>
      <c r="L209" s="131">
        <v>0</v>
      </c>
      <c r="M209" s="131">
        <v>0</v>
      </c>
      <c r="N209" s="55">
        <f t="shared" si="54"/>
        <v>0</v>
      </c>
      <c r="O209" s="40">
        <f t="shared" si="53"/>
        <v>0</v>
      </c>
      <c r="P209" s="40">
        <v>0</v>
      </c>
      <c r="Q209" s="40">
        <v>0</v>
      </c>
      <c r="R209" s="56"/>
      <c r="S209" s="7"/>
    </row>
    <row r="210" spans="1:23" ht="21.95" customHeight="1">
      <c r="B210" s="384" t="s">
        <v>179</v>
      </c>
      <c r="C210" s="395"/>
      <c r="D210" s="395"/>
      <c r="E210" s="395"/>
      <c r="F210" s="395"/>
      <c r="G210" s="395"/>
      <c r="H210" s="395"/>
      <c r="I210" s="395"/>
      <c r="J210" s="396"/>
      <c r="K210" s="17">
        <f>SUM(K184:K209)</f>
        <v>0</v>
      </c>
      <c r="L210" s="17">
        <f>SUM(L184:L209)</f>
        <v>0</v>
      </c>
      <c r="M210" s="17">
        <f>SUM(M184:M209)</f>
        <v>0</v>
      </c>
      <c r="N210" s="17">
        <f>SUM(N184:N209)</f>
        <v>0</v>
      </c>
      <c r="O210" s="17">
        <f>(SUM(O184:O209))</f>
        <v>0</v>
      </c>
      <c r="P210" s="17">
        <f>(SUM(P184:P209))</f>
        <v>0</v>
      </c>
      <c r="Q210" s="17">
        <f>(SUM(Q184:Q209))</f>
        <v>0</v>
      </c>
      <c r="R210" s="17"/>
    </row>
    <row r="211" spans="1:23" ht="21.95" customHeight="1">
      <c r="B211" s="451" t="s">
        <v>24</v>
      </c>
      <c r="C211" s="454"/>
      <c r="D211" s="454"/>
      <c r="E211" s="454"/>
      <c r="F211" s="454"/>
      <c r="G211" s="454"/>
      <c r="H211" s="454"/>
      <c r="I211" s="454"/>
      <c r="J211" s="455"/>
      <c r="K211" s="18">
        <f t="shared" ref="K211:Q211" si="58">K210+K150+K125+K114+K63+K43+K181</f>
        <v>0</v>
      </c>
      <c r="L211" s="18">
        <f t="shared" si="58"/>
        <v>0</v>
      </c>
      <c r="M211" s="18">
        <f t="shared" si="58"/>
        <v>0</v>
      </c>
      <c r="N211" s="18">
        <f t="shared" si="58"/>
        <v>0</v>
      </c>
      <c r="O211" s="18">
        <f t="shared" si="58"/>
        <v>0</v>
      </c>
      <c r="P211" s="18">
        <f t="shared" si="58"/>
        <v>0</v>
      </c>
      <c r="Q211" s="18">
        <f t="shared" si="58"/>
        <v>0</v>
      </c>
      <c r="R211" s="18"/>
    </row>
    <row r="212" spans="1:23" ht="21.95" customHeight="1">
      <c r="B212" s="26"/>
      <c r="C212" s="27"/>
      <c r="D212" s="27"/>
      <c r="E212" s="27"/>
      <c r="F212" s="27"/>
      <c r="G212" s="27"/>
      <c r="H212" s="27"/>
      <c r="I212" s="27"/>
      <c r="J212" s="27"/>
      <c r="K212" s="28"/>
      <c r="L212" s="28"/>
      <c r="M212" s="28"/>
      <c r="N212" s="28"/>
      <c r="O212" s="25"/>
      <c r="P212" s="25"/>
      <c r="Q212" s="25"/>
      <c r="R212" s="25"/>
    </row>
    <row r="213" spans="1:23" ht="48.75" customHeight="1">
      <c r="B213" s="8" t="s">
        <v>180</v>
      </c>
      <c r="C213" s="456" t="s">
        <v>181</v>
      </c>
      <c r="D213" s="457"/>
      <c r="E213" s="457"/>
      <c r="F213" s="457"/>
      <c r="G213" s="457"/>
      <c r="H213" s="457"/>
      <c r="I213" s="457"/>
      <c r="J213" s="457"/>
      <c r="K213" s="457"/>
      <c r="L213" s="457"/>
      <c r="M213" s="457"/>
      <c r="N213" s="457"/>
      <c r="O213" s="457"/>
      <c r="P213" s="457"/>
      <c r="Q213" s="457"/>
      <c r="R213" s="457"/>
      <c r="S213" s="101"/>
    </row>
    <row r="214" spans="1:23" ht="75" customHeight="1">
      <c r="B214" s="94" t="s">
        <v>154</v>
      </c>
      <c r="C214" s="9" t="s">
        <v>182</v>
      </c>
      <c r="D214" s="397" t="s">
        <v>183</v>
      </c>
      <c r="E214" s="458"/>
      <c r="F214" s="458"/>
      <c r="G214" s="459"/>
      <c r="H214" s="9" t="s">
        <v>184</v>
      </c>
      <c r="I214" s="127" t="s">
        <v>81</v>
      </c>
      <c r="J214" s="10" t="s">
        <v>349</v>
      </c>
      <c r="K214" s="10" t="s">
        <v>50</v>
      </c>
      <c r="L214" s="10" t="s">
        <v>51</v>
      </c>
      <c r="M214" s="10" t="s">
        <v>52</v>
      </c>
      <c r="N214" s="10" t="s">
        <v>53</v>
      </c>
      <c r="O214" s="50" t="s">
        <v>54</v>
      </c>
      <c r="P214" s="50" t="s">
        <v>55</v>
      </c>
      <c r="Q214" s="50" t="s">
        <v>56</v>
      </c>
      <c r="R214" s="50" t="s">
        <v>57</v>
      </c>
      <c r="W214" t="s">
        <v>185</v>
      </c>
    </row>
    <row r="215" spans="1:23" ht="28.5" customHeight="1">
      <c r="B215" s="11" t="s">
        <v>186</v>
      </c>
      <c r="C215" s="12" t="s">
        <v>185</v>
      </c>
      <c r="D215" s="460" t="s">
        <v>350</v>
      </c>
      <c r="E215" s="461"/>
      <c r="F215" s="461"/>
      <c r="G215" s="462"/>
      <c r="H215" s="13" cm="1">
        <f t="array" ref="H215">_xlfn.IFS(D215="Direct Salaries and Wages",C10,D215="MTDC",K211,D215="Direct Salaries and Wages including Fringe Benefits",(C10+C11))</f>
        <v>0</v>
      </c>
      <c r="I215" s="122"/>
      <c r="J215" s="14">
        <v>0</v>
      </c>
      <c r="K215" s="15">
        <f>ROUND(((H215-J215)*I215),0)</f>
        <v>0</v>
      </c>
      <c r="L215" s="131">
        <v>0</v>
      </c>
      <c r="M215" s="131">
        <v>0</v>
      </c>
      <c r="N215" s="55">
        <f>K215-L215-M215</f>
        <v>0</v>
      </c>
      <c r="O215" s="40">
        <f>P215+Q215</f>
        <v>0</v>
      </c>
      <c r="P215" s="83">
        <v>0</v>
      </c>
      <c r="Q215" s="83">
        <v>0</v>
      </c>
      <c r="R215" s="56"/>
      <c r="S215" s="5" t="str">
        <f>IF((AND(C215="De minimis",I215=10%)),"Good",IF(C215="De minimis","Check Rate","Good"))</f>
        <v>Good</v>
      </c>
      <c r="W215" s="125" t="s">
        <v>187</v>
      </c>
    </row>
    <row r="216" spans="1:23" ht="21.95" customHeight="1">
      <c r="B216" s="384" t="s">
        <v>188</v>
      </c>
      <c r="C216" s="395"/>
      <c r="D216" s="395"/>
      <c r="E216" s="395"/>
      <c r="F216" s="395"/>
      <c r="G216" s="395"/>
      <c r="H216" s="395"/>
      <c r="I216" s="395"/>
      <c r="J216" s="396"/>
      <c r="K216" s="17">
        <f>K215</f>
        <v>0</v>
      </c>
      <c r="L216" s="17">
        <f>SUM(L215)</f>
        <v>0</v>
      </c>
      <c r="M216" s="17">
        <f t="shared" ref="M216:N216" si="59">SUM(M215)</f>
        <v>0</v>
      </c>
      <c r="N216" s="17">
        <f t="shared" si="59"/>
        <v>0</v>
      </c>
      <c r="O216" s="17">
        <f>O215</f>
        <v>0</v>
      </c>
      <c r="P216" s="17">
        <f t="shared" ref="P216:Q216" si="60">P215</f>
        <v>0</v>
      </c>
      <c r="Q216" s="17">
        <f t="shared" si="60"/>
        <v>0</v>
      </c>
      <c r="R216" s="17"/>
      <c r="W216" s="125" t="s">
        <v>189</v>
      </c>
    </row>
    <row r="217" spans="1:23" ht="8.1" customHeight="1">
      <c r="B217" s="16"/>
      <c r="C217" s="16"/>
      <c r="D217" s="16"/>
      <c r="E217" s="16"/>
      <c r="F217" s="16"/>
      <c r="G217" s="16"/>
      <c r="H217" s="16"/>
      <c r="I217" s="16"/>
      <c r="J217" s="16"/>
      <c r="K217" s="16"/>
      <c r="L217" s="16"/>
      <c r="M217" s="16"/>
      <c r="N217" s="16"/>
      <c r="W217" s="125" t="s">
        <v>350</v>
      </c>
    </row>
    <row r="218" spans="1:23" ht="21.95" customHeight="1">
      <c r="B218" s="451" t="s">
        <v>35</v>
      </c>
      <c r="C218" s="452"/>
      <c r="D218" s="452"/>
      <c r="E218" s="452"/>
      <c r="F218" s="452"/>
      <c r="G218" s="452"/>
      <c r="H218" s="452"/>
      <c r="I218" s="452"/>
      <c r="J218" s="453"/>
      <c r="K218" s="18">
        <f>K216+K211</f>
        <v>0</v>
      </c>
      <c r="L218" s="18">
        <f>L216+L211</f>
        <v>0</v>
      </c>
      <c r="M218" s="18">
        <f t="shared" ref="M218" si="61">M216+M211</f>
        <v>0</v>
      </c>
      <c r="N218" s="18">
        <f>N216+N211</f>
        <v>0</v>
      </c>
      <c r="O218" s="18">
        <f>O216+O211</f>
        <v>0</v>
      </c>
      <c r="P218" s="18">
        <f t="shared" ref="P218:Q218" si="62">P216+P211</f>
        <v>0</v>
      </c>
      <c r="Q218" s="18">
        <f t="shared" si="62"/>
        <v>0</v>
      </c>
      <c r="R218" s="18"/>
      <c r="W218" s="125" t="s">
        <v>190</v>
      </c>
    </row>
    <row r="219" spans="1:23" ht="29.1" customHeight="1">
      <c r="B219" s="123" t="s">
        <v>348</v>
      </c>
      <c r="W219" s="125" t="s">
        <v>191</v>
      </c>
    </row>
    <row r="220" spans="1:23">
      <c r="B220" s="123" t="s">
        <v>192</v>
      </c>
    </row>
    <row r="221" spans="1:23">
      <c r="B221" s="124" t="s">
        <v>193</v>
      </c>
    </row>
  </sheetData>
  <sheetProtection algorithmName="SHA-512" hashValue="YqSfvjo8V9wUx5N3OtOInAOXimRrWnhuxjDwvSG72p3cHy2n4VsS3b2BU3+j7wLIulBEe5dSn766Rx8+WLXjcg==" saltValue="2QLZg9E2UYGfKjlPvF1KVA==" spinCount="100000" sheet="1" formatCells="0" formatRows="0" insertColumns="0" insertRows="0" selectLockedCells="1"/>
  <dataConsolidate/>
  <mergeCells count="360">
    <mergeCell ref="L99:L101"/>
    <mergeCell ref="M99:M101"/>
    <mergeCell ref="N99:N101"/>
    <mergeCell ref="C48:H48"/>
    <mergeCell ref="C49:H49"/>
    <mergeCell ref="C50:H50"/>
    <mergeCell ref="C51:H51"/>
    <mergeCell ref="C52:H52"/>
    <mergeCell ref="C53:H53"/>
    <mergeCell ref="C54:H54"/>
    <mergeCell ref="M72:M74"/>
    <mergeCell ref="N72:N74"/>
    <mergeCell ref="S24:S25"/>
    <mergeCell ref="B25:R25"/>
    <mergeCell ref="L8:L9"/>
    <mergeCell ref="M8:M9"/>
    <mergeCell ref="G10:H10"/>
    <mergeCell ref="G11:H11"/>
    <mergeCell ref="G12:H12"/>
    <mergeCell ref="G13:H13"/>
    <mergeCell ref="G14:H14"/>
    <mergeCell ref="G15:H15"/>
    <mergeCell ref="C8:C9"/>
    <mergeCell ref="F8:F9"/>
    <mergeCell ref="G8:H9"/>
    <mergeCell ref="D8:D9"/>
    <mergeCell ref="E8:E9"/>
    <mergeCell ref="R66:R68"/>
    <mergeCell ref="B61:H61"/>
    <mergeCell ref="I61:R61"/>
    <mergeCell ref="B62:C62"/>
    <mergeCell ref="D62:H62"/>
    <mergeCell ref="I62:R62"/>
    <mergeCell ref="B63:J63"/>
    <mergeCell ref="L66:L68"/>
    <mergeCell ref="M66:M68"/>
    <mergeCell ref="N66:N68"/>
    <mergeCell ref="P66:P68"/>
    <mergeCell ref="Q66:Q68"/>
    <mergeCell ref="C64:R64"/>
    <mergeCell ref="R69:R71"/>
    <mergeCell ref="B72:B74"/>
    <mergeCell ref="C72:C74"/>
    <mergeCell ref="K72:K74"/>
    <mergeCell ref="B96:B98"/>
    <mergeCell ref="C96:C98"/>
    <mergeCell ref="K96:K98"/>
    <mergeCell ref="O96:O98"/>
    <mergeCell ref="R96:R98"/>
    <mergeCell ref="O72:O74"/>
    <mergeCell ref="R72:R74"/>
    <mergeCell ref="B93:B95"/>
    <mergeCell ref="C93:C95"/>
    <mergeCell ref="K93:K95"/>
    <mergeCell ref="O93:O95"/>
    <mergeCell ref="R93:R95"/>
    <mergeCell ref="L69:L71"/>
    <mergeCell ref="M69:M71"/>
    <mergeCell ref="N69:N71"/>
    <mergeCell ref="L72:L74"/>
    <mergeCell ref="L93:L95"/>
    <mergeCell ref="M93:M95"/>
    <mergeCell ref="N93:N95"/>
    <mergeCell ref="L96:L98"/>
    <mergeCell ref="B105:B107"/>
    <mergeCell ref="C105:C107"/>
    <mergeCell ref="K105:K107"/>
    <mergeCell ref="O105:O107"/>
    <mergeCell ref="R105:R107"/>
    <mergeCell ref="B99:B101"/>
    <mergeCell ref="C99:C101"/>
    <mergeCell ref="K99:K101"/>
    <mergeCell ref="O99:O101"/>
    <mergeCell ref="R99:R101"/>
    <mergeCell ref="B102:B104"/>
    <mergeCell ref="C102:C104"/>
    <mergeCell ref="K102:K104"/>
    <mergeCell ref="O102:O104"/>
    <mergeCell ref="R102:R104"/>
    <mergeCell ref="L102:L104"/>
    <mergeCell ref="M102:M104"/>
    <mergeCell ref="N102:N104"/>
    <mergeCell ref="L105:L107"/>
    <mergeCell ref="M105:M107"/>
    <mergeCell ref="N105:N107"/>
    <mergeCell ref="P102:P104"/>
    <mergeCell ref="Q102:Q104"/>
    <mergeCell ref="P105:P107"/>
    <mergeCell ref="B108:B110"/>
    <mergeCell ref="C108:C110"/>
    <mergeCell ref="K108:K110"/>
    <mergeCell ref="O108:O110"/>
    <mergeCell ref="R108:R110"/>
    <mergeCell ref="B111:B113"/>
    <mergeCell ref="C111:C113"/>
    <mergeCell ref="K111:K113"/>
    <mergeCell ref="O111:O113"/>
    <mergeCell ref="R111:R113"/>
    <mergeCell ref="L108:L110"/>
    <mergeCell ref="M108:M110"/>
    <mergeCell ref="N108:N110"/>
    <mergeCell ref="L111:L113"/>
    <mergeCell ref="M111:M113"/>
    <mergeCell ref="N111:N113"/>
    <mergeCell ref="B218:J218"/>
    <mergeCell ref="B211:J211"/>
    <mergeCell ref="C213:R213"/>
    <mergeCell ref="D214:G214"/>
    <mergeCell ref="D215:G215"/>
    <mergeCell ref="B216:J216"/>
    <mergeCell ref="C205:F205"/>
    <mergeCell ref="C206:F206"/>
    <mergeCell ref="C207:F207"/>
    <mergeCell ref="C208:F208"/>
    <mergeCell ref="C209:F209"/>
    <mergeCell ref="B210:J210"/>
    <mergeCell ref="C204:F204"/>
    <mergeCell ref="C174:G174"/>
    <mergeCell ref="C175:G175"/>
    <mergeCell ref="C176:G176"/>
    <mergeCell ref="C197:F197"/>
    <mergeCell ref="C198:F198"/>
    <mergeCell ref="C199:F199"/>
    <mergeCell ref="C200:F200"/>
    <mergeCell ref="B181:J181"/>
    <mergeCell ref="C182:R182"/>
    <mergeCell ref="C183:F183"/>
    <mergeCell ref="C177:G177"/>
    <mergeCell ref="C178:G178"/>
    <mergeCell ref="C179:G179"/>
    <mergeCell ref="C180:G180"/>
    <mergeCell ref="C184:F184"/>
    <mergeCell ref="C201:F201"/>
    <mergeCell ref="C203:F203"/>
    <mergeCell ref="C185:F185"/>
    <mergeCell ref="C186:F186"/>
    <mergeCell ref="C187:F187"/>
    <mergeCell ref="C188:F188"/>
    <mergeCell ref="C189:F189"/>
    <mergeCell ref="C190:F190"/>
    <mergeCell ref="C147:H147"/>
    <mergeCell ref="C148:H148"/>
    <mergeCell ref="C149:H149"/>
    <mergeCell ref="C128:H128"/>
    <mergeCell ref="C139:H139"/>
    <mergeCell ref="C140:H140"/>
    <mergeCell ref="C141:H141"/>
    <mergeCell ref="C142:H142"/>
    <mergeCell ref="C143:H143"/>
    <mergeCell ref="C144:H144"/>
    <mergeCell ref="C145:H145"/>
    <mergeCell ref="C146:H146"/>
    <mergeCell ref="G1:K1"/>
    <mergeCell ref="C26:R26"/>
    <mergeCell ref="C27:E27"/>
    <mergeCell ref="C28:E28"/>
    <mergeCell ref="C35:E35"/>
    <mergeCell ref="C37:E37"/>
    <mergeCell ref="C38:E38"/>
    <mergeCell ref="C2:E2"/>
    <mergeCell ref="G2:K2"/>
    <mergeCell ref="G5:I5"/>
    <mergeCell ref="B23:R23"/>
    <mergeCell ref="B24:R24"/>
    <mergeCell ref="B3:B4"/>
    <mergeCell ref="C3:E4"/>
    <mergeCell ref="G3:I3"/>
    <mergeCell ref="J3:K3"/>
    <mergeCell ref="I8:I9"/>
    <mergeCell ref="J8:J9"/>
    <mergeCell ref="K8:K9"/>
    <mergeCell ref="G16:H16"/>
    <mergeCell ref="G18:H18"/>
    <mergeCell ref="G4:I4"/>
    <mergeCell ref="J4:K4"/>
    <mergeCell ref="C5:E5"/>
    <mergeCell ref="B150:J150"/>
    <mergeCell ref="C151:R151"/>
    <mergeCell ref="C152:G152"/>
    <mergeCell ref="C153:G153"/>
    <mergeCell ref="C172:G172"/>
    <mergeCell ref="C173:G173"/>
    <mergeCell ref="B114:J114"/>
    <mergeCell ref="C124:H124"/>
    <mergeCell ref="B125:J125"/>
    <mergeCell ref="C126:R126"/>
    <mergeCell ref="C127:H127"/>
    <mergeCell ref="C115:R115"/>
    <mergeCell ref="C116:H116"/>
    <mergeCell ref="C137:H137"/>
    <mergeCell ref="C138:H138"/>
    <mergeCell ref="C154:G154"/>
    <mergeCell ref="C165:G165"/>
    <mergeCell ref="C166:G166"/>
    <mergeCell ref="C167:G167"/>
    <mergeCell ref="C168:G168"/>
    <mergeCell ref="C169:G169"/>
    <mergeCell ref="C170:G170"/>
    <mergeCell ref="C171:G171"/>
    <mergeCell ref="C155:G155"/>
    <mergeCell ref="J5:K5"/>
    <mergeCell ref="P69:P71"/>
    <mergeCell ref="Q69:Q71"/>
    <mergeCell ref="P72:P74"/>
    <mergeCell ref="Q72:Q74"/>
    <mergeCell ref="P93:P95"/>
    <mergeCell ref="Q93:Q95"/>
    <mergeCell ref="P96:P98"/>
    <mergeCell ref="Q96:Q98"/>
    <mergeCell ref="P90:P92"/>
    <mergeCell ref="Q90:Q92"/>
    <mergeCell ref="P87:P89"/>
    <mergeCell ref="Q87:Q89"/>
    <mergeCell ref="K69:K71"/>
    <mergeCell ref="O69:O71"/>
    <mergeCell ref="K66:K68"/>
    <mergeCell ref="O66:O68"/>
    <mergeCell ref="M96:M98"/>
    <mergeCell ref="N96:N98"/>
    <mergeCell ref="C29:E29"/>
    <mergeCell ref="C30:E30"/>
    <mergeCell ref="C31:E31"/>
    <mergeCell ref="C32:E32"/>
    <mergeCell ref="C33:E33"/>
    <mergeCell ref="C34:E34"/>
    <mergeCell ref="C36:E36"/>
    <mergeCell ref="L81:L83"/>
    <mergeCell ref="M81:M83"/>
    <mergeCell ref="C59:H59"/>
    <mergeCell ref="C60:H60"/>
    <mergeCell ref="C42:E42"/>
    <mergeCell ref="B43:J43"/>
    <mergeCell ref="C44:R44"/>
    <mergeCell ref="C45:H45"/>
    <mergeCell ref="C46:H46"/>
    <mergeCell ref="C47:H47"/>
    <mergeCell ref="C55:H55"/>
    <mergeCell ref="C56:H56"/>
    <mergeCell ref="C57:H57"/>
    <mergeCell ref="C58:H58"/>
    <mergeCell ref="C39:E39"/>
    <mergeCell ref="B69:B71"/>
    <mergeCell ref="C69:C71"/>
    <mergeCell ref="C40:E40"/>
    <mergeCell ref="C41:E41"/>
    <mergeCell ref="B90:B92"/>
    <mergeCell ref="C90:C92"/>
    <mergeCell ref="K90:K92"/>
    <mergeCell ref="L90:L92"/>
    <mergeCell ref="M90:M92"/>
    <mergeCell ref="N90:N92"/>
    <mergeCell ref="O90:O92"/>
    <mergeCell ref="B87:B89"/>
    <mergeCell ref="C87:C89"/>
    <mergeCell ref="K87:K89"/>
    <mergeCell ref="L87:L89"/>
    <mergeCell ref="M87:M89"/>
    <mergeCell ref="N87:N89"/>
    <mergeCell ref="O87:O89"/>
    <mergeCell ref="B66:B68"/>
    <mergeCell ref="C66:C68"/>
    <mergeCell ref="R75:R77"/>
    <mergeCell ref="B78:B80"/>
    <mergeCell ref="C78:C80"/>
    <mergeCell ref="K78:K80"/>
    <mergeCell ref="L78:L80"/>
    <mergeCell ref="M78:M80"/>
    <mergeCell ref="N78:N80"/>
    <mergeCell ref="O78:O80"/>
    <mergeCell ref="P78:P80"/>
    <mergeCell ref="Q78:Q80"/>
    <mergeCell ref="R78:R80"/>
    <mergeCell ref="B75:B77"/>
    <mergeCell ref="C75:C77"/>
    <mergeCell ref="K75:K77"/>
    <mergeCell ref="L75:L77"/>
    <mergeCell ref="M75:M77"/>
    <mergeCell ref="N75:N77"/>
    <mergeCell ref="O75:O77"/>
    <mergeCell ref="P75:P77"/>
    <mergeCell ref="Q75:Q77"/>
    <mergeCell ref="R81:R83"/>
    <mergeCell ref="B84:B86"/>
    <mergeCell ref="C84:C86"/>
    <mergeCell ref="K84:K86"/>
    <mergeCell ref="L84:L86"/>
    <mergeCell ref="M84:M86"/>
    <mergeCell ref="N84:N86"/>
    <mergeCell ref="O84:O86"/>
    <mergeCell ref="P84:P86"/>
    <mergeCell ref="Q84:Q86"/>
    <mergeCell ref="R84:R86"/>
    <mergeCell ref="B81:B83"/>
    <mergeCell ref="C81:C83"/>
    <mergeCell ref="K81:K83"/>
    <mergeCell ref="N81:N83"/>
    <mergeCell ref="O81:O83"/>
    <mergeCell ref="P81:P83"/>
    <mergeCell ref="Q81:Q83"/>
    <mergeCell ref="R87:R89"/>
    <mergeCell ref="C129:H129"/>
    <mergeCell ref="C130:H130"/>
    <mergeCell ref="C131:H131"/>
    <mergeCell ref="C132:H132"/>
    <mergeCell ref="C133:H133"/>
    <mergeCell ref="C134:H134"/>
    <mergeCell ref="C135:H135"/>
    <mergeCell ref="C136:H136"/>
    <mergeCell ref="R90:R92"/>
    <mergeCell ref="Q105:Q107"/>
    <mergeCell ref="P108:P110"/>
    <mergeCell ref="Q108:Q110"/>
    <mergeCell ref="P111:P113"/>
    <mergeCell ref="Q111:Q113"/>
    <mergeCell ref="C117:H117"/>
    <mergeCell ref="C118:H118"/>
    <mergeCell ref="C119:H119"/>
    <mergeCell ref="C120:H120"/>
    <mergeCell ref="C121:H121"/>
    <mergeCell ref="C122:H122"/>
    <mergeCell ref="C123:H123"/>
    <mergeCell ref="P99:P101"/>
    <mergeCell ref="Q99:Q101"/>
    <mergeCell ref="C191:F191"/>
    <mergeCell ref="C192:F192"/>
    <mergeCell ref="C193:F193"/>
    <mergeCell ref="C194:F194"/>
    <mergeCell ref="C195:F195"/>
    <mergeCell ref="C196:F196"/>
    <mergeCell ref="C156:G156"/>
    <mergeCell ref="C157:G157"/>
    <mergeCell ref="C158:G158"/>
    <mergeCell ref="C159:G159"/>
    <mergeCell ref="C160:G160"/>
    <mergeCell ref="C161:G161"/>
    <mergeCell ref="C162:G162"/>
    <mergeCell ref="C163:G163"/>
    <mergeCell ref="C164:G164"/>
    <mergeCell ref="A126:A127"/>
    <mergeCell ref="A151:A152"/>
    <mergeCell ref="A182:A183"/>
    <mergeCell ref="A43:A63"/>
    <mergeCell ref="A93:A95"/>
    <mergeCell ref="A96:A98"/>
    <mergeCell ref="A99:A101"/>
    <mergeCell ref="A102:A104"/>
    <mergeCell ref="A105:A107"/>
    <mergeCell ref="A108:A110"/>
    <mergeCell ref="A111:A113"/>
    <mergeCell ref="A66:A68"/>
    <mergeCell ref="A115:A116"/>
    <mergeCell ref="A64:A65"/>
    <mergeCell ref="A69:A71"/>
    <mergeCell ref="A72:A74"/>
    <mergeCell ref="A75:A77"/>
    <mergeCell ref="A78:A80"/>
    <mergeCell ref="A81:A83"/>
    <mergeCell ref="A84:A86"/>
    <mergeCell ref="A87:A89"/>
    <mergeCell ref="A90:A92"/>
  </mergeCells>
  <conditionalFormatting sqref="B46:B60">
    <cfRule type="cellIs" dxfId="43" priority="62" operator="equal">
      <formula>0</formula>
    </cfRule>
  </conditionalFormatting>
  <conditionalFormatting sqref="B215">
    <cfRule type="cellIs" dxfId="42" priority="86" operator="equal">
      <formula>0</formula>
    </cfRule>
  </conditionalFormatting>
  <conditionalFormatting sqref="G1:N1">
    <cfRule type="cellIs" dxfId="41" priority="53" operator="equal">
      <formula>0</formula>
    </cfRule>
    <cfRule type="containsText" dxfId="40" priority="54" operator="containsText" text="CORE">
      <formula>NOT(ISERROR(SEARCH("CORE",G1)))</formula>
    </cfRule>
  </conditionalFormatting>
  <conditionalFormatting sqref="N10:S16 N18:S18">
    <cfRule type="containsText" dxfId="39" priority="84" operator="containsText" text="good">
      <formula>NOT(ISERROR(SEARCH("good",N10)))</formula>
    </cfRule>
    <cfRule type="containsText" dxfId="38" priority="85" operator="containsText" text="Check">
      <formula>NOT(ISERROR(SEARCH("Check",N10)))</formula>
    </cfRule>
  </conditionalFormatting>
  <conditionalFormatting sqref="S26:S66">
    <cfRule type="containsText" dxfId="37" priority="56" operator="containsText" text="Good">
      <formula>NOT(ISERROR(SEARCH("Good",S26)))</formula>
    </cfRule>
  </conditionalFormatting>
  <conditionalFormatting sqref="S28:S42">
    <cfRule type="containsText" dxfId="36" priority="55" operator="containsText" text="discussion">
      <formula>NOT(ISERROR(SEARCH("discussion",S28)))</formula>
    </cfRule>
  </conditionalFormatting>
  <conditionalFormatting sqref="S66:S113">
    <cfRule type="cellIs" dxfId="35" priority="1" operator="lessThan">
      <formula>1</formula>
    </cfRule>
    <cfRule type="containsText" dxfId="34" priority="2" operator="containsText" text="reg">
      <formula>NOT(ISERROR(SEARCH("reg",S66)))</formula>
    </cfRule>
  </conditionalFormatting>
  <conditionalFormatting sqref="S67:S116">
    <cfRule type="containsText" dxfId="33" priority="3" operator="containsText" text="Good">
      <formula>NOT(ISERROR(SEARCH("Good",S67)))</formula>
    </cfRule>
  </conditionalFormatting>
  <conditionalFormatting sqref="S117:S124">
    <cfRule type="containsText" dxfId="32" priority="65" operator="containsText" text="Check">
      <formula>NOT(ISERROR(SEARCH("Check",S117)))</formula>
    </cfRule>
    <cfRule type="containsText" dxfId="31" priority="74" operator="containsText" text="Cost">
      <formula>NOT(ISERROR(SEARCH("Cost",S117)))</formula>
    </cfRule>
  </conditionalFormatting>
  <conditionalFormatting sqref="S125:S180">
    <cfRule type="containsText" dxfId="30" priority="75" operator="containsText" text="Good">
      <formula>NOT(ISERROR(SEARCH("Good",S125)))</formula>
    </cfRule>
  </conditionalFormatting>
  <conditionalFormatting sqref="S153:S180">
    <cfRule type="containsText" dxfId="29" priority="76" operator="containsText" text="Consultant">
      <formula>NOT(ISERROR(SEARCH("Consultant",S153)))</formula>
    </cfRule>
  </conditionalFormatting>
  <conditionalFormatting sqref="S181:S1048576 S1:S6 U7:U9 U17 U19:U21 S22:S24">
    <cfRule type="containsText" dxfId="28" priority="82" operator="containsText" text="Good">
      <formula>NOT(ISERROR(SEARCH("Good",S1)))</formula>
    </cfRule>
  </conditionalFormatting>
  <conditionalFormatting sqref="S215">
    <cfRule type="containsText" dxfId="27" priority="81" operator="containsText" text="Check">
      <formula>NOT(ISERROR(SEARCH("Check",S215)))</formula>
    </cfRule>
  </conditionalFormatting>
  <conditionalFormatting sqref="U10:U16">
    <cfRule type="containsText" dxfId="26" priority="58" operator="containsText" text="don't">
      <formula>NOT(ISERROR(SEARCH("don't",U10)))</formula>
    </cfRule>
    <cfRule type="containsText" dxfId="25" priority="60" operator="containsText" text="good">
      <formula>NOT(ISERROR(SEARCH("good",U10)))</formula>
    </cfRule>
    <cfRule type="containsText" dxfId="24" priority="61" operator="containsText" text="Check">
      <formula>NOT(ISERROR(SEARCH("Check",U10)))</formula>
    </cfRule>
  </conditionalFormatting>
  <conditionalFormatting sqref="U18">
    <cfRule type="containsText" dxfId="23" priority="79" operator="containsText" text="good">
      <formula>NOT(ISERROR(SEARCH("good",U18)))</formula>
    </cfRule>
    <cfRule type="containsText" dxfId="22" priority="80" operator="containsText" text="Check">
      <formula>NOT(ISERROR(SEARCH("Check",U18)))</formula>
    </cfRule>
  </conditionalFormatting>
  <dataValidations count="6">
    <dataValidation type="list" allowBlank="1" showInputMessage="1" showErrorMessage="1" sqref="F66:F113" xr:uid="{F0B5A18F-3E18-4ED6-8C83-8EE0C642DDEA}">
      <formula1>$W$66:$W$70</formula1>
    </dataValidation>
    <dataValidation type="list" allowBlank="1" showInputMessage="1" showErrorMessage="1" sqref="I153:I180" xr:uid="{6B636871-E0A3-4369-8D18-4ADD187FFECE}">
      <formula1>$W$151:$W$152</formula1>
    </dataValidation>
    <dataValidation type="list" allowBlank="1" showInputMessage="1" showErrorMessage="1" promptTitle="Approved Fringe Benefit Rate" sqref="I62" xr:uid="{F79E4F2B-00A7-4E2F-90C6-BF3951AC01C4}">
      <formula1>$W$47:$W$55</formula1>
    </dataValidation>
    <dataValidation type="list" allowBlank="1" showInputMessage="1" showErrorMessage="1" sqref="C215" xr:uid="{4B8C8BFE-28F3-43DF-8143-6ED42231B758}">
      <formula1>$W$214:$W$216</formula1>
    </dataValidation>
    <dataValidation type="list" allowBlank="1" showInputMessage="1" showErrorMessage="1" sqref="D215:G215" xr:uid="{AB6D0514-B597-4840-9D32-71432B6BA497}">
      <formula1>$W$217:$W$219</formula1>
    </dataValidation>
    <dataValidation type="list" allowBlank="1" showInputMessage="1" showErrorMessage="1" sqref="H28:H42" xr:uid="{DB29AD1C-A74F-4C78-A6EA-438DB9FA0F99}">
      <formula1>$W$24:$W$27</formula1>
    </dataValidation>
  </dataValidations>
  <hyperlinks>
    <hyperlink ref="C64:K64" r:id="rId1" display="Itemize travel expenses of staff personnel by purpose.  Note: Travel expenses for consultants should be included in the “Contractual /Consultant” category.  Please verify GSA rates here https://www.gsa.gov/travel/plan-book/per-diem-rates" xr:uid="{09CEA3A2-7B49-4F74-8B1B-7DF82DD8EDDE}"/>
    <hyperlink ref="C115:K115" r:id="rId2" display="Non-expendable items that are purchased  Expendable items should be included in the “Supplies” category. Rented or leased equipment costs should be listed in the “Contractual” category. Review DOJ's purchasing guidelines here." xr:uid="{9062ACB4-DCB8-492B-98C0-648F206BE0B2}"/>
    <hyperlink ref="C115:R115" r:id="rId3" display="Non-expendable items with a per-unit acquisition cost which equals or exceeds the lesser of the capitalization level established by the non-Federal entity or $5,000.  Applicants should analyze the cost benefits of purchasing versus leasing equipment, especially high cost items and those subject to rapid technological advances.  Review DOJ's purchasing guidelines here." xr:uid="{913D7B61-469E-4A9A-8F0D-CD5A85B8B018}"/>
  </hyperlinks>
  <pageMargins left="0.25" right="0.25" top="0.5" bottom="0.5" header="0.3" footer="0.3"/>
  <pageSetup scale="34" fitToHeight="0" orientation="landscape" horizontalDpi="4294967292" verticalDpi="4294967292" r:id="rId4"/>
  <rowBreaks count="4" manualBreakCount="4">
    <brk id="22" min="1" max="12" man="1"/>
    <brk id="63" min="1" max="12" man="1"/>
    <brk id="114" min="1" max="12" man="1"/>
    <brk id="181" min="1" max="12" man="1"/>
  </rowBreaks>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C13FD-802C-44E9-A416-A3E89BBC7D11}">
  <sheetPr>
    <tabColor theme="9" tint="0.79998168889431442"/>
    <pageSetUpPr fitToPage="1"/>
  </sheetPr>
  <dimension ref="A1:J101"/>
  <sheetViews>
    <sheetView showGridLines="0" tabSelected="1" zoomScale="70" zoomScaleNormal="70" zoomScaleSheetLayoutView="55" zoomScalePageLayoutView="75" workbookViewId="0">
      <selection activeCell="B7" sqref="B7:B10"/>
    </sheetView>
  </sheetViews>
  <sheetFormatPr defaultColWidth="11" defaultRowHeight="15.75"/>
  <cols>
    <col min="2" max="2" width="53.875" customWidth="1"/>
    <col min="3" max="3" width="21.5" customWidth="1"/>
    <col min="4" max="4" width="17.125" customWidth="1"/>
    <col min="5" max="5" width="22" customWidth="1"/>
    <col min="6" max="6" width="31.375" style="140" customWidth="1"/>
    <col min="7" max="7" width="23.875" style="136" customWidth="1"/>
    <col min="8" max="8" width="10.75" style="140" hidden="1" customWidth="1"/>
    <col min="9" max="9" width="14.375" style="140" customWidth="1"/>
    <col min="10" max="10" width="22.75" customWidth="1"/>
    <col min="11" max="12" width="11" customWidth="1"/>
  </cols>
  <sheetData>
    <row r="1" spans="1:10" ht="23.1" customHeight="1" thickBot="1">
      <c r="A1" s="504" t="s">
        <v>2</v>
      </c>
      <c r="B1" s="505"/>
      <c r="D1" s="92"/>
      <c r="E1" s="92"/>
      <c r="F1" s="92"/>
      <c r="G1" s="137"/>
      <c r="H1" s="135"/>
      <c r="I1" s="138"/>
      <c r="J1" s="138"/>
    </row>
    <row r="2" spans="1:10" ht="20.100000000000001" customHeight="1" thickTop="1">
      <c r="A2" s="506"/>
      <c r="B2" s="502"/>
      <c r="D2" s="92"/>
      <c r="E2" s="92"/>
      <c r="F2" s="92"/>
      <c r="G2" s="137"/>
      <c r="H2" s="135"/>
    </row>
    <row r="3" spans="1:10" ht="8.1" customHeight="1">
      <c r="B3" s="88"/>
      <c r="D3" s="88"/>
      <c r="E3" s="88"/>
      <c r="F3" s="88"/>
      <c r="G3" s="138"/>
      <c r="H3" s="135"/>
      <c r="I3" s="138"/>
      <c r="J3" s="138"/>
    </row>
    <row r="4" spans="1:10" ht="33" customHeight="1" thickBot="1">
      <c r="A4" s="507" t="s">
        <v>201</v>
      </c>
      <c r="B4" s="508"/>
      <c r="C4" s="508"/>
      <c r="D4" s="508"/>
      <c r="E4" s="508"/>
      <c r="F4" s="508"/>
      <c r="G4" s="508"/>
      <c r="H4" s="508"/>
      <c r="I4" s="508"/>
      <c r="J4" s="509"/>
    </row>
    <row r="5" spans="1:10" ht="42" customHeight="1" thickTop="1" thickBot="1">
      <c r="A5" s="510"/>
      <c r="B5" s="511"/>
      <c r="C5" s="512"/>
      <c r="D5" s="511"/>
      <c r="E5" s="511"/>
      <c r="F5" s="511"/>
      <c r="G5" s="511"/>
      <c r="H5" s="511"/>
      <c r="I5" s="511"/>
      <c r="J5" s="513"/>
    </row>
    <row r="6" spans="1:10" ht="36.6" customHeight="1" thickTop="1" thickBot="1">
      <c r="A6" s="466" t="s">
        <v>202</v>
      </c>
      <c r="B6" s="508"/>
      <c r="C6" s="333" t="s">
        <v>203</v>
      </c>
      <c r="D6" s="514" t="s">
        <v>204</v>
      </c>
      <c r="E6" s="508"/>
      <c r="F6" s="509"/>
      <c r="G6" s="146" t="s">
        <v>205</v>
      </c>
      <c r="H6" s="147" t="s">
        <v>206</v>
      </c>
      <c r="I6" s="146" t="s">
        <v>207</v>
      </c>
      <c r="J6" s="146" t="s">
        <v>208</v>
      </c>
    </row>
    <row r="7" spans="1:10" ht="57.95" customHeight="1" thickTop="1" thickBot="1">
      <c r="A7" s="494">
        <v>6</v>
      </c>
      <c r="B7" s="497" t="s">
        <v>209</v>
      </c>
      <c r="C7" s="500" t="s">
        <v>210</v>
      </c>
      <c r="D7" s="501"/>
      <c r="E7" s="502"/>
      <c r="F7" s="503"/>
      <c r="G7" s="141"/>
      <c r="H7" s="334"/>
      <c r="I7" s="335"/>
      <c r="J7" s="515"/>
    </row>
    <row r="8" spans="1:10" ht="57.95" customHeight="1" thickTop="1" thickBot="1">
      <c r="A8" s="495"/>
      <c r="B8" s="498"/>
      <c r="C8" s="500"/>
      <c r="D8" s="485"/>
      <c r="E8" s="486"/>
      <c r="F8" s="487"/>
      <c r="G8" s="139"/>
      <c r="H8" s="336"/>
      <c r="I8" s="337"/>
      <c r="J8" s="516"/>
    </row>
    <row r="9" spans="1:10" ht="57.95" customHeight="1" thickTop="1" thickBot="1">
      <c r="A9" s="495"/>
      <c r="B9" s="498"/>
      <c r="C9" s="500"/>
      <c r="D9" s="488"/>
      <c r="E9" s="489"/>
      <c r="F9" s="490"/>
      <c r="G9" s="139"/>
      <c r="H9" s="336"/>
      <c r="I9" s="337"/>
      <c r="J9" s="516"/>
    </row>
    <row r="10" spans="1:10" ht="57.95" customHeight="1" thickTop="1" thickBot="1">
      <c r="A10" s="496"/>
      <c r="B10" s="499"/>
      <c r="C10" s="500"/>
      <c r="D10" s="491"/>
      <c r="E10" s="492"/>
      <c r="F10" s="493"/>
      <c r="G10" s="144"/>
      <c r="H10" s="338"/>
      <c r="I10" s="339"/>
      <c r="J10" s="517"/>
    </row>
    <row r="11" spans="1:10" ht="57.95" customHeight="1" thickTop="1" thickBot="1">
      <c r="A11" s="494">
        <v>7</v>
      </c>
      <c r="B11" s="497" t="s">
        <v>216</v>
      </c>
      <c r="C11" s="500" t="s">
        <v>210</v>
      </c>
      <c r="D11" s="501"/>
      <c r="E11" s="502"/>
      <c r="F11" s="503"/>
      <c r="G11" s="141"/>
      <c r="H11" s="334"/>
      <c r="I11" s="335"/>
      <c r="J11" s="515"/>
    </row>
    <row r="12" spans="1:10" ht="57.95" customHeight="1" thickTop="1" thickBot="1">
      <c r="A12" s="495"/>
      <c r="B12" s="498"/>
      <c r="C12" s="500"/>
      <c r="D12" s="485"/>
      <c r="E12" s="486"/>
      <c r="F12" s="487"/>
      <c r="G12" s="139"/>
      <c r="H12" s="336"/>
      <c r="I12" s="337"/>
      <c r="J12" s="516"/>
    </row>
    <row r="13" spans="1:10" ht="57.95" customHeight="1" thickTop="1" thickBot="1">
      <c r="A13" s="495"/>
      <c r="B13" s="498"/>
      <c r="C13" s="500"/>
      <c r="D13" s="488"/>
      <c r="E13" s="489"/>
      <c r="F13" s="490"/>
      <c r="G13" s="139"/>
      <c r="H13" s="336"/>
      <c r="I13" s="337"/>
      <c r="J13" s="516"/>
    </row>
    <row r="14" spans="1:10" ht="57.95" customHeight="1" thickTop="1" thickBot="1">
      <c r="A14" s="496"/>
      <c r="B14" s="499"/>
      <c r="C14" s="500"/>
      <c r="D14" s="491"/>
      <c r="E14" s="492"/>
      <c r="F14" s="493"/>
      <c r="G14" s="144"/>
      <c r="H14" s="338"/>
      <c r="I14" s="339"/>
      <c r="J14" s="517"/>
    </row>
    <row r="15" spans="1:10" ht="57.95" customHeight="1" thickTop="1" thickBot="1">
      <c r="A15" s="494">
        <v>12</v>
      </c>
      <c r="B15" s="497" t="s">
        <v>223</v>
      </c>
      <c r="C15" s="500" t="s">
        <v>224</v>
      </c>
      <c r="D15" s="501"/>
      <c r="E15" s="502"/>
      <c r="F15" s="503"/>
      <c r="G15" s="149"/>
      <c r="H15" s="334"/>
      <c r="I15" s="335"/>
      <c r="J15" s="515"/>
    </row>
    <row r="16" spans="1:10" ht="57.95" customHeight="1" thickTop="1" thickBot="1">
      <c r="A16" s="495"/>
      <c r="B16" s="498"/>
      <c r="C16" s="500"/>
      <c r="D16" s="488"/>
      <c r="E16" s="489"/>
      <c r="F16" s="490"/>
      <c r="G16" s="150"/>
      <c r="H16" s="336"/>
      <c r="I16" s="337"/>
      <c r="J16" s="516"/>
    </row>
    <row r="17" spans="1:10" ht="57.95" customHeight="1" thickTop="1" thickBot="1">
      <c r="A17" s="495"/>
      <c r="B17" s="498"/>
      <c r="C17" s="500"/>
      <c r="D17" s="488"/>
      <c r="E17" s="489"/>
      <c r="F17" s="490"/>
      <c r="G17" s="150"/>
      <c r="H17" s="336"/>
      <c r="I17" s="337"/>
      <c r="J17" s="516"/>
    </row>
    <row r="18" spans="1:10" ht="57.95" customHeight="1" thickTop="1" thickBot="1">
      <c r="A18" s="496"/>
      <c r="B18" s="499"/>
      <c r="C18" s="500"/>
      <c r="D18" s="491"/>
      <c r="E18" s="492"/>
      <c r="F18" s="493"/>
      <c r="G18" s="149"/>
      <c r="H18" s="338"/>
      <c r="I18" s="339"/>
      <c r="J18" s="517"/>
    </row>
    <row r="19" spans="1:10" ht="57.95" customHeight="1" thickTop="1" thickBot="1">
      <c r="A19" s="494">
        <v>13</v>
      </c>
      <c r="B19" s="497" t="s">
        <v>233</v>
      </c>
      <c r="C19" s="518" t="s">
        <v>234</v>
      </c>
      <c r="D19" s="501"/>
      <c r="E19" s="502"/>
      <c r="F19" s="503"/>
      <c r="G19" s="149"/>
      <c r="H19" s="340"/>
      <c r="I19" s="335"/>
      <c r="J19" s="142"/>
    </row>
    <row r="20" spans="1:10" ht="57.95" customHeight="1" thickTop="1">
      <c r="A20" s="495"/>
      <c r="B20" s="498"/>
      <c r="C20" s="519"/>
      <c r="D20" s="485"/>
      <c r="E20" s="486"/>
      <c r="F20" s="487"/>
      <c r="G20" s="150"/>
      <c r="H20" s="336"/>
      <c r="I20" s="337"/>
      <c r="J20" s="143"/>
    </row>
    <row r="21" spans="1:10" ht="57.95" customHeight="1">
      <c r="A21" s="495"/>
      <c r="B21" s="498"/>
      <c r="C21" s="519"/>
      <c r="D21" s="488"/>
      <c r="E21" s="489"/>
      <c r="F21" s="490"/>
      <c r="G21" s="139"/>
      <c r="H21" s="336"/>
      <c r="I21" s="337"/>
      <c r="J21" s="143"/>
    </row>
    <row r="22" spans="1:10" ht="57.95" customHeight="1" thickBot="1">
      <c r="A22" s="496"/>
      <c r="B22" s="499"/>
      <c r="C22" s="520"/>
      <c r="D22" s="491"/>
      <c r="E22" s="492"/>
      <c r="F22" s="493"/>
      <c r="G22" s="144"/>
      <c r="H22" s="338"/>
      <c r="I22" s="339"/>
      <c r="J22" s="145"/>
    </row>
    <row r="23" spans="1:10" ht="57.95" customHeight="1" thickTop="1" thickBot="1">
      <c r="A23" s="494">
        <v>15</v>
      </c>
      <c r="B23" s="497" t="s">
        <v>243</v>
      </c>
      <c r="C23" s="521" t="s">
        <v>244</v>
      </c>
      <c r="D23" s="501"/>
      <c r="E23" s="502"/>
      <c r="F23" s="503"/>
      <c r="G23" s="141"/>
      <c r="H23" s="334"/>
      <c r="I23" s="335"/>
      <c r="J23" s="142"/>
    </row>
    <row r="24" spans="1:10" ht="57.95" customHeight="1" thickTop="1">
      <c r="A24" s="495"/>
      <c r="B24" s="498"/>
      <c r="C24" s="522"/>
      <c r="D24" s="485"/>
      <c r="E24" s="486"/>
      <c r="F24" s="487"/>
      <c r="G24" s="139"/>
      <c r="H24" s="336"/>
      <c r="I24" s="337"/>
      <c r="J24" s="143"/>
    </row>
    <row r="25" spans="1:10" ht="57.95" customHeight="1">
      <c r="A25" s="495"/>
      <c r="B25" s="498"/>
      <c r="C25" s="522"/>
      <c r="D25" s="488"/>
      <c r="E25" s="489"/>
      <c r="F25" s="490"/>
      <c r="G25" s="139"/>
      <c r="H25" s="336"/>
      <c r="I25" s="337"/>
      <c r="J25" s="143"/>
    </row>
    <row r="26" spans="1:10" ht="57.95" customHeight="1" thickBot="1">
      <c r="A26" s="496"/>
      <c r="B26" s="499"/>
      <c r="C26" s="523"/>
      <c r="D26" s="491"/>
      <c r="E26" s="492"/>
      <c r="F26" s="493"/>
      <c r="G26" s="144"/>
      <c r="H26" s="338"/>
      <c r="I26" s="339"/>
      <c r="J26" s="145"/>
    </row>
    <row r="27" spans="1:10" ht="57.95" customHeight="1" thickTop="1" thickBot="1">
      <c r="A27" s="494">
        <v>20</v>
      </c>
      <c r="B27" s="497" t="s">
        <v>247</v>
      </c>
      <c r="C27" s="524" t="s">
        <v>248</v>
      </c>
      <c r="D27" s="501"/>
      <c r="E27" s="502"/>
      <c r="F27" s="503"/>
      <c r="G27" s="149"/>
      <c r="H27" s="334"/>
      <c r="I27" s="335"/>
      <c r="J27" s="515"/>
    </row>
    <row r="28" spans="1:10" ht="57.95" customHeight="1" thickTop="1">
      <c r="A28" s="495"/>
      <c r="B28" s="498"/>
      <c r="C28" s="525"/>
      <c r="D28" s="485"/>
      <c r="E28" s="486"/>
      <c r="F28" s="487"/>
      <c r="G28" s="149"/>
      <c r="H28" s="341"/>
      <c r="I28" s="337"/>
      <c r="J28" s="516"/>
    </row>
    <row r="29" spans="1:10" ht="57.95" customHeight="1">
      <c r="A29" s="495"/>
      <c r="B29" s="498"/>
      <c r="C29" s="525"/>
      <c r="D29" s="488"/>
      <c r="E29" s="489"/>
      <c r="F29" s="490"/>
      <c r="G29" s="139"/>
      <c r="H29" s="336"/>
      <c r="I29" s="337"/>
      <c r="J29" s="516"/>
    </row>
    <row r="30" spans="1:10" ht="57.95" customHeight="1" thickBot="1">
      <c r="A30" s="496"/>
      <c r="B30" s="499"/>
      <c r="C30" s="526"/>
      <c r="D30" s="491"/>
      <c r="E30" s="492"/>
      <c r="F30" s="493"/>
      <c r="G30" s="144"/>
      <c r="H30" s="338"/>
      <c r="I30" s="339"/>
      <c r="J30" s="517"/>
    </row>
    <row r="31" spans="1:10" ht="57.95" customHeight="1" thickTop="1" thickBot="1">
      <c r="A31" s="494">
        <v>21</v>
      </c>
      <c r="B31" s="497" t="s">
        <v>255</v>
      </c>
      <c r="C31" s="524" t="s">
        <v>256</v>
      </c>
      <c r="D31" s="501"/>
      <c r="E31" s="502"/>
      <c r="F31" s="503"/>
      <c r="G31" s="141"/>
      <c r="H31" s="334"/>
      <c r="I31" s="335"/>
      <c r="J31" s="142"/>
    </row>
    <row r="32" spans="1:10" ht="57.95" customHeight="1" thickTop="1">
      <c r="A32" s="495"/>
      <c r="B32" s="498"/>
      <c r="C32" s="525"/>
      <c r="D32" s="485"/>
      <c r="E32" s="486"/>
      <c r="F32" s="487"/>
      <c r="G32" s="139"/>
      <c r="H32" s="336"/>
      <c r="I32" s="337"/>
      <c r="J32" s="143"/>
    </row>
    <row r="33" spans="1:10" ht="57.95" customHeight="1">
      <c r="A33" s="495"/>
      <c r="B33" s="498"/>
      <c r="C33" s="525"/>
      <c r="D33" s="488"/>
      <c r="E33" s="489"/>
      <c r="F33" s="490"/>
      <c r="G33" s="139"/>
      <c r="H33" s="336"/>
      <c r="I33" s="337"/>
      <c r="J33" s="143"/>
    </row>
    <row r="34" spans="1:10" ht="57.95" customHeight="1" thickBot="1">
      <c r="A34" s="496"/>
      <c r="B34" s="499"/>
      <c r="C34" s="526"/>
      <c r="D34" s="491"/>
      <c r="E34" s="492"/>
      <c r="F34" s="493"/>
      <c r="G34" s="144"/>
      <c r="H34" s="338"/>
      <c r="I34" s="339"/>
      <c r="J34" s="145"/>
    </row>
    <row r="35" spans="1:10" ht="33" customHeight="1" thickTop="1" thickBot="1">
      <c r="A35" s="507" t="s">
        <v>257</v>
      </c>
      <c r="B35" s="508"/>
      <c r="C35" s="527"/>
      <c r="D35" s="508"/>
      <c r="E35" s="508"/>
      <c r="F35" s="508"/>
      <c r="G35" s="508"/>
      <c r="H35" s="508"/>
      <c r="I35" s="508"/>
      <c r="J35" s="509"/>
    </row>
    <row r="36" spans="1:10" ht="42" customHeight="1" thickTop="1" thickBot="1">
      <c r="A36" s="510"/>
      <c r="B36" s="511"/>
      <c r="C36" s="527"/>
      <c r="D36" s="511"/>
      <c r="E36" s="511"/>
      <c r="F36" s="511"/>
      <c r="G36" s="511"/>
      <c r="H36" s="511"/>
      <c r="I36" s="511"/>
      <c r="J36" s="513"/>
    </row>
    <row r="37" spans="1:10" ht="36.6" customHeight="1" thickTop="1" thickBot="1">
      <c r="A37" s="466" t="s">
        <v>202</v>
      </c>
      <c r="B37" s="508"/>
      <c r="C37" s="342"/>
      <c r="D37" s="514" t="s">
        <v>204</v>
      </c>
      <c r="E37" s="508"/>
      <c r="F37" s="509"/>
      <c r="G37" s="146" t="s">
        <v>205</v>
      </c>
      <c r="H37" s="147" t="s">
        <v>206</v>
      </c>
      <c r="I37" s="146" t="s">
        <v>207</v>
      </c>
      <c r="J37" s="146" t="s">
        <v>208</v>
      </c>
    </row>
    <row r="38" spans="1:10" ht="57.95" customHeight="1" thickTop="1" thickBot="1">
      <c r="A38" s="494">
        <v>1</v>
      </c>
      <c r="B38" s="497" t="s">
        <v>258</v>
      </c>
      <c r="C38" s="524" t="s">
        <v>259</v>
      </c>
      <c r="D38" s="501"/>
      <c r="E38" s="502"/>
      <c r="F38" s="503"/>
      <c r="G38" s="149"/>
      <c r="H38" s="334"/>
      <c r="I38" s="335"/>
      <c r="J38" s="142"/>
    </row>
    <row r="39" spans="1:10" ht="57.95" customHeight="1" thickTop="1">
      <c r="A39" s="495"/>
      <c r="B39" s="498"/>
      <c r="C39" s="525"/>
      <c r="D39" s="485"/>
      <c r="E39" s="486"/>
      <c r="F39" s="487"/>
      <c r="G39" s="150"/>
      <c r="H39" s="336"/>
      <c r="I39" s="337"/>
      <c r="J39" s="143"/>
    </row>
    <row r="40" spans="1:10" ht="57.95" customHeight="1">
      <c r="A40" s="495"/>
      <c r="B40" s="498"/>
      <c r="C40" s="525"/>
      <c r="D40" s="488"/>
      <c r="E40" s="489"/>
      <c r="F40" s="490"/>
      <c r="G40" s="139"/>
      <c r="H40" s="336"/>
      <c r="I40" s="337"/>
      <c r="J40" s="143"/>
    </row>
    <row r="41" spans="1:10" ht="57.95" customHeight="1" thickBot="1">
      <c r="A41" s="495"/>
      <c r="B41" s="499"/>
      <c r="C41" s="526"/>
      <c r="D41" s="491"/>
      <c r="E41" s="492"/>
      <c r="F41" s="493"/>
      <c r="G41" s="144"/>
      <c r="H41" s="338"/>
      <c r="I41" s="339"/>
      <c r="J41" s="145"/>
    </row>
    <row r="42" spans="1:10" ht="90" customHeight="1" thickTop="1" thickBot="1">
      <c r="A42" s="496"/>
      <c r="B42" s="528" t="s">
        <v>268</v>
      </c>
      <c r="C42" s="527"/>
      <c r="D42" s="529"/>
      <c r="E42" s="529"/>
      <c r="F42" s="529"/>
      <c r="G42" s="529"/>
      <c r="H42" s="529"/>
      <c r="I42" s="529"/>
      <c r="J42" s="530"/>
    </row>
    <row r="43" spans="1:10" ht="57.95" customHeight="1" thickTop="1" thickBot="1">
      <c r="A43" s="494">
        <v>2</v>
      </c>
      <c r="B43" s="497" t="s">
        <v>269</v>
      </c>
      <c r="C43" s="524" t="s">
        <v>259</v>
      </c>
      <c r="D43" s="501"/>
      <c r="E43" s="502"/>
      <c r="F43" s="503"/>
      <c r="G43" s="149"/>
      <c r="H43" s="334"/>
      <c r="I43" s="335"/>
      <c r="J43" s="142"/>
    </row>
    <row r="44" spans="1:10" ht="57.95" customHeight="1" thickTop="1" thickBot="1">
      <c r="A44" s="495"/>
      <c r="B44" s="498"/>
      <c r="C44" s="525"/>
      <c r="D44" s="485"/>
      <c r="E44" s="486"/>
      <c r="F44" s="487"/>
      <c r="G44" s="150"/>
      <c r="H44" s="336"/>
      <c r="I44" s="337"/>
      <c r="J44" s="143"/>
    </row>
    <row r="45" spans="1:10" ht="57.95" customHeight="1" thickTop="1">
      <c r="A45" s="495"/>
      <c r="B45" s="498"/>
      <c r="C45" s="525"/>
      <c r="D45" s="488"/>
      <c r="E45" s="489"/>
      <c r="F45" s="490"/>
      <c r="G45" s="149"/>
      <c r="H45" s="341"/>
      <c r="I45" s="337"/>
      <c r="J45" s="143"/>
    </row>
    <row r="46" spans="1:10" ht="57.95" customHeight="1" thickBot="1">
      <c r="A46" s="495"/>
      <c r="B46" s="499"/>
      <c r="C46" s="526"/>
      <c r="D46" s="491"/>
      <c r="E46" s="492"/>
      <c r="F46" s="493"/>
      <c r="G46" s="144"/>
      <c r="H46" s="338"/>
      <c r="I46" s="339"/>
      <c r="J46" s="145"/>
    </row>
    <row r="47" spans="1:10" ht="81.599999999999994" customHeight="1" thickTop="1" thickBot="1">
      <c r="A47" s="496"/>
      <c r="B47" s="528" t="s">
        <v>279</v>
      </c>
      <c r="C47" s="527"/>
      <c r="D47" s="529"/>
      <c r="E47" s="529"/>
      <c r="F47" s="529"/>
      <c r="G47" s="529"/>
      <c r="H47" s="529"/>
      <c r="I47" s="529"/>
      <c r="J47" s="530"/>
    </row>
    <row r="48" spans="1:10" ht="57.95" customHeight="1" thickTop="1" thickBot="1">
      <c r="A48" s="494">
        <v>3</v>
      </c>
      <c r="B48" s="497" t="s">
        <v>280</v>
      </c>
      <c r="C48" s="524" t="s">
        <v>281</v>
      </c>
      <c r="D48" s="501"/>
      <c r="E48" s="502"/>
      <c r="F48" s="503"/>
      <c r="G48" s="149"/>
      <c r="H48" s="334"/>
      <c r="I48" s="335"/>
      <c r="J48" s="142"/>
    </row>
    <row r="49" spans="1:10" ht="57.95" customHeight="1" thickTop="1">
      <c r="A49" s="495"/>
      <c r="B49" s="498"/>
      <c r="C49" s="525"/>
      <c r="D49" s="488"/>
      <c r="E49" s="489"/>
      <c r="F49" s="490"/>
      <c r="G49" s="150"/>
      <c r="H49" s="336"/>
      <c r="I49" s="337"/>
      <c r="J49" s="143"/>
    </row>
    <row r="50" spans="1:10" ht="69.599999999999994" customHeight="1">
      <c r="A50" s="495"/>
      <c r="B50" s="498"/>
      <c r="C50" s="525"/>
      <c r="D50" s="488"/>
      <c r="E50" s="489"/>
      <c r="F50" s="490"/>
      <c r="G50" s="150"/>
      <c r="H50" s="336"/>
      <c r="I50" s="337"/>
      <c r="J50" s="143"/>
    </row>
    <row r="51" spans="1:10" ht="57.95" customHeight="1" thickBot="1">
      <c r="A51" s="496"/>
      <c r="B51" s="499"/>
      <c r="C51" s="526"/>
      <c r="D51" s="491"/>
      <c r="E51" s="492"/>
      <c r="F51" s="493"/>
      <c r="G51" s="151"/>
      <c r="H51" s="338"/>
      <c r="I51" s="339"/>
      <c r="J51" s="145"/>
    </row>
    <row r="52" spans="1:10" ht="57.95" customHeight="1" thickTop="1" thickBot="1">
      <c r="A52" s="494">
        <v>4</v>
      </c>
      <c r="B52" s="497" t="s">
        <v>290</v>
      </c>
      <c r="C52" s="524" t="s">
        <v>259</v>
      </c>
      <c r="D52" s="501"/>
      <c r="E52" s="502"/>
      <c r="F52" s="503"/>
      <c r="G52" s="149"/>
      <c r="H52" s="340"/>
      <c r="I52" s="335"/>
      <c r="J52" s="142"/>
    </row>
    <row r="53" spans="1:10" ht="57.95" customHeight="1" thickTop="1">
      <c r="A53" s="495"/>
      <c r="B53" s="498"/>
      <c r="C53" s="525"/>
      <c r="D53" s="485"/>
      <c r="E53" s="486"/>
      <c r="F53" s="487"/>
      <c r="G53" s="150"/>
      <c r="H53" s="336"/>
      <c r="I53" s="337"/>
      <c r="J53" s="143"/>
    </row>
    <row r="54" spans="1:10" ht="57.95" customHeight="1">
      <c r="A54" s="495"/>
      <c r="B54" s="498"/>
      <c r="C54" s="525"/>
      <c r="D54" s="488"/>
      <c r="E54" s="489"/>
      <c r="F54" s="490"/>
      <c r="G54" s="150"/>
      <c r="H54" s="336"/>
      <c r="I54" s="337"/>
      <c r="J54" s="143"/>
    </row>
    <row r="55" spans="1:10" ht="57.95" customHeight="1" thickBot="1">
      <c r="A55" s="496"/>
      <c r="B55" s="499"/>
      <c r="C55" s="526"/>
      <c r="D55" s="491"/>
      <c r="E55" s="492"/>
      <c r="F55" s="493"/>
      <c r="G55" s="151"/>
      <c r="H55" s="338"/>
      <c r="I55" s="339"/>
      <c r="J55" s="145"/>
    </row>
    <row r="56" spans="1:10" ht="57.95" customHeight="1" thickTop="1">
      <c r="A56" s="531">
        <v>5</v>
      </c>
      <c r="B56" s="532" t="s">
        <v>295</v>
      </c>
      <c r="C56" s="533" t="s">
        <v>259</v>
      </c>
      <c r="D56" s="501"/>
      <c r="E56" s="502"/>
      <c r="F56" s="503"/>
      <c r="G56" s="149"/>
      <c r="H56" s="334"/>
      <c r="I56" s="335"/>
      <c r="J56" s="142"/>
    </row>
    <row r="57" spans="1:10" ht="57.95" customHeight="1" thickBot="1">
      <c r="A57" s="495"/>
      <c r="B57" s="498"/>
      <c r="C57" s="534"/>
      <c r="D57" s="485"/>
      <c r="E57" s="486"/>
      <c r="F57" s="487"/>
      <c r="G57" s="150"/>
      <c r="H57" s="336"/>
      <c r="I57" s="337"/>
      <c r="J57" s="143"/>
    </row>
    <row r="58" spans="1:10" ht="57.95" customHeight="1" thickTop="1" thickBot="1">
      <c r="A58" s="494">
        <v>8</v>
      </c>
      <c r="B58" s="497" t="s">
        <v>298</v>
      </c>
      <c r="C58" s="524" t="s">
        <v>259</v>
      </c>
      <c r="D58" s="501"/>
      <c r="E58" s="502"/>
      <c r="F58" s="503"/>
      <c r="G58" s="149"/>
      <c r="H58" s="340"/>
      <c r="I58" s="335"/>
      <c r="J58" s="142"/>
    </row>
    <row r="59" spans="1:10" ht="57.95" customHeight="1" thickTop="1">
      <c r="A59" s="495"/>
      <c r="B59" s="498"/>
      <c r="C59" s="525"/>
      <c r="D59" s="485"/>
      <c r="E59" s="486"/>
      <c r="F59" s="487"/>
      <c r="G59" s="150"/>
      <c r="H59" s="341"/>
      <c r="I59" s="337"/>
      <c r="J59" s="143"/>
    </row>
    <row r="60" spans="1:10" ht="57.95" customHeight="1">
      <c r="A60" s="495"/>
      <c r="B60" s="498"/>
      <c r="C60" s="525"/>
      <c r="D60" s="488"/>
      <c r="E60" s="489"/>
      <c r="F60" s="490"/>
      <c r="G60" s="150"/>
      <c r="H60" s="336"/>
      <c r="I60" s="337"/>
      <c r="J60" s="143"/>
    </row>
    <row r="61" spans="1:10" ht="57.95" customHeight="1" thickBot="1">
      <c r="A61" s="496"/>
      <c r="B61" s="499"/>
      <c r="C61" s="526"/>
      <c r="D61" s="491"/>
      <c r="E61" s="492"/>
      <c r="F61" s="493"/>
      <c r="G61" s="151"/>
      <c r="H61" s="338"/>
      <c r="I61" s="339"/>
      <c r="J61" s="145"/>
    </row>
    <row r="62" spans="1:10" ht="57.95" customHeight="1" thickTop="1" thickBot="1">
      <c r="A62" s="494">
        <v>9</v>
      </c>
      <c r="B62" s="497" t="s">
        <v>310</v>
      </c>
      <c r="C62" s="524" t="s">
        <v>259</v>
      </c>
      <c r="D62" s="501"/>
      <c r="E62" s="502"/>
      <c r="F62" s="503"/>
      <c r="G62" s="149"/>
      <c r="H62" s="334"/>
      <c r="I62" s="335"/>
      <c r="J62" s="142"/>
    </row>
    <row r="63" spans="1:10" ht="57.95" customHeight="1" thickTop="1">
      <c r="A63" s="495"/>
      <c r="B63" s="498"/>
      <c r="C63" s="525"/>
      <c r="D63" s="485"/>
      <c r="E63" s="486"/>
      <c r="F63" s="487"/>
      <c r="G63" s="139"/>
      <c r="H63" s="336"/>
      <c r="I63" s="337"/>
      <c r="J63" s="143"/>
    </row>
    <row r="64" spans="1:10" ht="57.95" customHeight="1">
      <c r="A64" s="495"/>
      <c r="B64" s="498"/>
      <c r="C64" s="525"/>
      <c r="D64" s="488"/>
      <c r="E64" s="489"/>
      <c r="F64" s="490"/>
      <c r="G64" s="139"/>
      <c r="H64" s="336"/>
      <c r="I64" s="337"/>
      <c r="J64" s="143"/>
    </row>
    <row r="65" spans="1:10" ht="96.95" customHeight="1" thickBot="1">
      <c r="A65" s="496"/>
      <c r="B65" s="499"/>
      <c r="C65" s="526"/>
      <c r="D65" s="491"/>
      <c r="E65" s="492"/>
      <c r="F65" s="493"/>
      <c r="G65" s="144"/>
      <c r="H65" s="338"/>
      <c r="I65" s="339"/>
      <c r="J65" s="145"/>
    </row>
    <row r="66" spans="1:10" ht="57.95" customHeight="1" thickTop="1" thickBot="1">
      <c r="A66" s="494">
        <v>11</v>
      </c>
      <c r="B66" s="497" t="s">
        <v>315</v>
      </c>
      <c r="C66" s="524" t="s">
        <v>316</v>
      </c>
      <c r="D66" s="501"/>
      <c r="E66" s="502"/>
      <c r="F66" s="503"/>
      <c r="G66" s="149"/>
      <c r="H66" s="334"/>
      <c r="I66" s="335"/>
      <c r="J66" s="142"/>
    </row>
    <row r="67" spans="1:10" ht="57.95" customHeight="1" thickTop="1">
      <c r="A67" s="495"/>
      <c r="B67" s="498"/>
      <c r="C67" s="525"/>
      <c r="D67" s="485"/>
      <c r="E67" s="486"/>
      <c r="F67" s="487"/>
      <c r="G67" s="150"/>
      <c r="H67" s="336"/>
      <c r="I67" s="337"/>
      <c r="J67" s="143"/>
    </row>
    <row r="68" spans="1:10" ht="57.95" customHeight="1">
      <c r="A68" s="495"/>
      <c r="B68" s="498"/>
      <c r="C68" s="525"/>
      <c r="D68" s="488"/>
      <c r="E68" s="489"/>
      <c r="F68" s="490"/>
      <c r="G68" s="139"/>
      <c r="H68" s="336"/>
      <c r="I68" s="337"/>
      <c r="J68" s="143"/>
    </row>
    <row r="69" spans="1:10" ht="57.95" customHeight="1" thickBot="1">
      <c r="A69" s="496"/>
      <c r="B69" s="499"/>
      <c r="C69" s="526"/>
      <c r="D69" s="491"/>
      <c r="E69" s="492"/>
      <c r="F69" s="493"/>
      <c r="G69" s="144"/>
      <c r="H69" s="338"/>
      <c r="I69" s="339"/>
      <c r="J69" s="145"/>
    </row>
    <row r="70" spans="1:10" ht="57.95" customHeight="1" thickTop="1" thickBot="1">
      <c r="A70" s="494">
        <v>14</v>
      </c>
      <c r="B70" s="497" t="s">
        <v>322</v>
      </c>
      <c r="C70" s="524" t="s">
        <v>323</v>
      </c>
      <c r="D70" s="501"/>
      <c r="E70" s="502"/>
      <c r="F70" s="503"/>
      <c r="G70" s="141"/>
      <c r="H70" s="334"/>
      <c r="I70" s="335"/>
      <c r="J70" s="142"/>
    </row>
    <row r="71" spans="1:10" ht="57.95" customHeight="1" thickTop="1">
      <c r="A71" s="495"/>
      <c r="B71" s="498"/>
      <c r="C71" s="525"/>
      <c r="D71" s="485"/>
      <c r="E71" s="486"/>
      <c r="F71" s="487"/>
      <c r="G71" s="139"/>
      <c r="H71" s="336"/>
      <c r="I71" s="337"/>
      <c r="J71" s="143"/>
    </row>
    <row r="72" spans="1:10" ht="57.95" customHeight="1">
      <c r="A72" s="495"/>
      <c r="B72" s="498"/>
      <c r="C72" s="525"/>
      <c r="D72" s="488"/>
      <c r="E72" s="489"/>
      <c r="F72" s="490"/>
      <c r="G72" s="139"/>
      <c r="H72" s="336"/>
      <c r="I72" s="337"/>
      <c r="J72" s="143"/>
    </row>
    <row r="73" spans="1:10" ht="57.95" customHeight="1" thickBot="1">
      <c r="A73" s="496"/>
      <c r="B73" s="499"/>
      <c r="C73" s="526"/>
      <c r="D73" s="491"/>
      <c r="E73" s="492"/>
      <c r="F73" s="493"/>
      <c r="G73" s="144"/>
      <c r="H73" s="338"/>
      <c r="I73" s="339"/>
      <c r="J73" s="145"/>
    </row>
    <row r="74" spans="1:10" ht="57.95" customHeight="1" thickTop="1" thickBot="1">
      <c r="A74" s="494">
        <v>16</v>
      </c>
      <c r="B74" s="497" t="s">
        <v>324</v>
      </c>
      <c r="C74" s="524" t="s">
        <v>259</v>
      </c>
      <c r="D74" s="501"/>
      <c r="E74" s="502"/>
      <c r="F74" s="503"/>
      <c r="G74" s="141"/>
      <c r="H74" s="334"/>
      <c r="I74" s="335"/>
      <c r="J74" s="142"/>
    </row>
    <row r="75" spans="1:10" ht="57.95" customHeight="1" thickTop="1">
      <c r="A75" s="495"/>
      <c r="B75" s="498"/>
      <c r="C75" s="525"/>
      <c r="D75" s="485"/>
      <c r="E75" s="486"/>
      <c r="F75" s="487"/>
      <c r="G75" s="139"/>
      <c r="H75" s="336"/>
      <c r="I75" s="337"/>
      <c r="J75" s="143"/>
    </row>
    <row r="76" spans="1:10" ht="57.95" customHeight="1">
      <c r="A76" s="495"/>
      <c r="B76" s="498"/>
      <c r="C76" s="525"/>
      <c r="D76" s="488"/>
      <c r="E76" s="489"/>
      <c r="F76" s="490"/>
      <c r="G76" s="139"/>
      <c r="H76" s="336"/>
      <c r="I76" s="337"/>
      <c r="J76" s="143"/>
    </row>
    <row r="77" spans="1:10" ht="57.95" customHeight="1" thickBot="1">
      <c r="A77" s="496"/>
      <c r="B77" s="499"/>
      <c r="C77" s="526"/>
      <c r="D77" s="491"/>
      <c r="E77" s="492"/>
      <c r="F77" s="493"/>
      <c r="G77" s="144"/>
      <c r="H77" s="338"/>
      <c r="I77" s="339"/>
      <c r="J77" s="145"/>
    </row>
    <row r="78" spans="1:10" ht="57.95" customHeight="1" thickTop="1" thickBot="1">
      <c r="A78" s="494">
        <v>17</v>
      </c>
      <c r="B78" s="497" t="s">
        <v>325</v>
      </c>
      <c r="C78" s="524" t="s">
        <v>323</v>
      </c>
      <c r="D78" s="501"/>
      <c r="E78" s="502"/>
      <c r="F78" s="503"/>
      <c r="G78" s="141"/>
      <c r="H78" s="334"/>
      <c r="I78" s="335"/>
      <c r="J78" s="142"/>
    </row>
    <row r="79" spans="1:10" ht="57.95" customHeight="1" thickTop="1">
      <c r="A79" s="495"/>
      <c r="B79" s="498"/>
      <c r="C79" s="525"/>
      <c r="D79" s="485"/>
      <c r="E79" s="486"/>
      <c r="F79" s="487"/>
      <c r="G79" s="139"/>
      <c r="H79" s="336"/>
      <c r="I79" s="337"/>
      <c r="J79" s="143"/>
    </row>
    <row r="80" spans="1:10" ht="57.95" customHeight="1">
      <c r="A80" s="495"/>
      <c r="B80" s="498"/>
      <c r="C80" s="525"/>
      <c r="D80" s="488"/>
      <c r="E80" s="489"/>
      <c r="F80" s="490"/>
      <c r="G80" s="139"/>
      <c r="H80" s="336"/>
      <c r="I80" s="337"/>
      <c r="J80" s="143"/>
    </row>
    <row r="81" spans="1:10" ht="57.95" customHeight="1" thickBot="1">
      <c r="A81" s="496"/>
      <c r="B81" s="499"/>
      <c r="C81" s="526"/>
      <c r="D81" s="491"/>
      <c r="E81" s="492"/>
      <c r="F81" s="493"/>
      <c r="G81" s="144"/>
      <c r="H81" s="338"/>
      <c r="I81" s="339"/>
      <c r="J81" s="145"/>
    </row>
    <row r="82" spans="1:10" ht="57.95" customHeight="1" thickTop="1" thickBot="1">
      <c r="A82" s="494">
        <v>18</v>
      </c>
      <c r="B82" s="497" t="s">
        <v>326</v>
      </c>
      <c r="C82" s="524" t="s">
        <v>323</v>
      </c>
      <c r="D82" s="501"/>
      <c r="E82" s="502"/>
      <c r="F82" s="503"/>
      <c r="G82" s="141"/>
      <c r="H82" s="334"/>
      <c r="I82" s="335"/>
      <c r="J82" s="142"/>
    </row>
    <row r="83" spans="1:10" ht="57.95" customHeight="1" thickTop="1">
      <c r="A83" s="495"/>
      <c r="B83" s="498"/>
      <c r="C83" s="525"/>
      <c r="D83" s="485"/>
      <c r="E83" s="486"/>
      <c r="F83" s="487"/>
      <c r="G83" s="139"/>
      <c r="H83" s="336"/>
      <c r="I83" s="337"/>
      <c r="J83" s="143"/>
    </row>
    <row r="84" spans="1:10" ht="57.95" customHeight="1">
      <c r="A84" s="495"/>
      <c r="B84" s="498"/>
      <c r="C84" s="525"/>
      <c r="D84" s="488"/>
      <c r="E84" s="489"/>
      <c r="F84" s="490"/>
      <c r="G84" s="139"/>
      <c r="H84" s="336"/>
      <c r="I84" s="337"/>
      <c r="J84" s="143"/>
    </row>
    <row r="85" spans="1:10" ht="57.95" customHeight="1" thickBot="1">
      <c r="A85" s="496"/>
      <c r="B85" s="499"/>
      <c r="C85" s="526"/>
      <c r="D85" s="491"/>
      <c r="E85" s="492"/>
      <c r="F85" s="493"/>
      <c r="G85" s="144"/>
      <c r="H85" s="338"/>
      <c r="I85" s="339"/>
      <c r="J85" s="145"/>
    </row>
    <row r="86" spans="1:10" ht="33" customHeight="1" thickTop="1" thickBot="1">
      <c r="A86" s="507" t="s">
        <v>327</v>
      </c>
      <c r="B86" s="508"/>
      <c r="C86" s="527"/>
      <c r="D86" s="508"/>
      <c r="E86" s="508"/>
      <c r="F86" s="508"/>
      <c r="G86" s="508"/>
      <c r="H86" s="508"/>
      <c r="I86" s="508"/>
      <c r="J86" s="509"/>
    </row>
    <row r="87" spans="1:10" ht="42" customHeight="1" thickTop="1" thickBot="1">
      <c r="A87" s="510"/>
      <c r="B87" s="511"/>
      <c r="C87" s="527"/>
      <c r="D87" s="511"/>
      <c r="E87" s="511"/>
      <c r="F87" s="511"/>
      <c r="G87" s="511"/>
      <c r="H87" s="511"/>
      <c r="I87" s="511"/>
      <c r="J87" s="513"/>
    </row>
    <row r="88" spans="1:10" ht="36.6" customHeight="1" thickTop="1" thickBot="1">
      <c r="A88" s="466" t="s">
        <v>202</v>
      </c>
      <c r="B88" s="508"/>
      <c r="C88" s="342"/>
      <c r="D88" s="514" t="s">
        <v>204</v>
      </c>
      <c r="E88" s="508"/>
      <c r="F88" s="509"/>
      <c r="G88" s="146" t="s">
        <v>205</v>
      </c>
      <c r="H88" s="147" t="s">
        <v>206</v>
      </c>
      <c r="I88" s="146" t="s">
        <v>207</v>
      </c>
      <c r="J88" s="146" t="s">
        <v>208</v>
      </c>
    </row>
    <row r="89" spans="1:10" ht="57.95" customHeight="1" thickTop="1" thickBot="1">
      <c r="A89" s="531">
        <v>19</v>
      </c>
      <c r="B89" s="497" t="s">
        <v>328</v>
      </c>
      <c r="C89" s="524" t="s">
        <v>329</v>
      </c>
      <c r="D89" s="501"/>
      <c r="E89" s="502"/>
      <c r="F89" s="503"/>
      <c r="G89" s="149"/>
      <c r="H89" s="334"/>
      <c r="I89" s="335"/>
      <c r="J89" s="142"/>
    </row>
    <row r="90" spans="1:10" ht="57.95" customHeight="1" thickTop="1">
      <c r="A90" s="495"/>
      <c r="B90" s="498"/>
      <c r="C90" s="525"/>
      <c r="D90" s="485"/>
      <c r="E90" s="486"/>
      <c r="F90" s="487"/>
      <c r="G90" s="150"/>
      <c r="H90" s="336"/>
      <c r="I90" s="337"/>
      <c r="J90" s="143"/>
    </row>
    <row r="91" spans="1:10" ht="57.95" customHeight="1">
      <c r="A91" s="495"/>
      <c r="B91" s="498"/>
      <c r="C91" s="525"/>
      <c r="D91" s="488"/>
      <c r="E91" s="489"/>
      <c r="F91" s="490"/>
      <c r="G91" s="150"/>
      <c r="H91" s="336"/>
      <c r="I91" s="337"/>
      <c r="J91" s="143"/>
    </row>
    <row r="92" spans="1:10" ht="57.95" customHeight="1" thickBot="1">
      <c r="A92" s="495"/>
      <c r="B92" s="499"/>
      <c r="C92" s="526"/>
      <c r="D92" s="491"/>
      <c r="E92" s="492"/>
      <c r="F92" s="493"/>
      <c r="G92" s="151"/>
      <c r="H92" s="338"/>
      <c r="I92" s="339"/>
      <c r="J92" s="145"/>
    </row>
    <row r="93" spans="1:10" ht="57.95" customHeight="1" thickTop="1" thickBot="1">
      <c r="A93" s="494">
        <v>22</v>
      </c>
      <c r="B93" s="497" t="s">
        <v>336</v>
      </c>
      <c r="C93" s="524" t="s">
        <v>337</v>
      </c>
      <c r="D93" s="501"/>
      <c r="E93" s="502"/>
      <c r="F93" s="503"/>
      <c r="G93" s="149"/>
      <c r="H93" s="334"/>
      <c r="I93" s="335"/>
      <c r="J93" s="142"/>
    </row>
    <row r="94" spans="1:10" ht="57.95" customHeight="1" thickTop="1">
      <c r="A94" s="495"/>
      <c r="B94" s="498"/>
      <c r="C94" s="525"/>
      <c r="D94" s="485"/>
      <c r="E94" s="486"/>
      <c r="F94" s="487"/>
      <c r="G94" s="150"/>
      <c r="H94" s="336"/>
      <c r="I94" s="337"/>
      <c r="J94" s="143"/>
    </row>
    <row r="95" spans="1:10" ht="57.95" customHeight="1">
      <c r="A95" s="495"/>
      <c r="B95" s="498"/>
      <c r="C95" s="525"/>
      <c r="D95" s="488"/>
      <c r="E95" s="489"/>
      <c r="F95" s="490"/>
      <c r="G95" s="150"/>
      <c r="H95" s="341"/>
      <c r="I95" s="337"/>
      <c r="J95" s="143"/>
    </row>
    <row r="96" spans="1:10" ht="57.95" customHeight="1" thickBot="1">
      <c r="A96" s="496"/>
      <c r="B96" s="499"/>
      <c r="C96" s="526"/>
      <c r="D96" s="491"/>
      <c r="E96" s="492"/>
      <c r="F96" s="493"/>
      <c r="G96" s="151"/>
      <c r="H96" s="338"/>
      <c r="I96" s="339"/>
      <c r="J96" s="145"/>
    </row>
    <row r="97" spans="1:10" ht="57.95" customHeight="1" thickTop="1" thickBot="1">
      <c r="A97" s="494">
        <v>23</v>
      </c>
      <c r="B97" s="497" t="s">
        <v>342</v>
      </c>
      <c r="C97" s="524" t="s">
        <v>347</v>
      </c>
      <c r="D97" s="501"/>
      <c r="E97" s="502"/>
      <c r="F97" s="503"/>
      <c r="G97" s="149"/>
      <c r="H97" s="334"/>
      <c r="I97" s="335"/>
      <c r="J97" s="142"/>
    </row>
    <row r="98" spans="1:10" ht="57.95" customHeight="1" thickTop="1">
      <c r="A98" s="495"/>
      <c r="B98" s="498"/>
      <c r="C98" s="525"/>
      <c r="D98" s="485"/>
      <c r="E98" s="486"/>
      <c r="F98" s="487"/>
      <c r="G98" s="139"/>
      <c r="H98" s="336"/>
      <c r="I98" s="337"/>
      <c r="J98" s="143"/>
    </row>
    <row r="99" spans="1:10" ht="57.95" customHeight="1">
      <c r="A99" s="495"/>
      <c r="B99" s="498"/>
      <c r="C99" s="525"/>
      <c r="D99" s="488"/>
      <c r="E99" s="489"/>
      <c r="F99" s="490"/>
      <c r="G99" s="139"/>
      <c r="H99" s="341"/>
      <c r="I99" s="337"/>
      <c r="J99" s="143"/>
    </row>
    <row r="100" spans="1:10" ht="57.95" customHeight="1" thickBot="1">
      <c r="A100" s="496"/>
      <c r="B100" s="499"/>
      <c r="C100" s="526"/>
      <c r="D100" s="491"/>
      <c r="E100" s="492"/>
      <c r="F100" s="493"/>
      <c r="G100" s="144"/>
      <c r="H100" s="338"/>
      <c r="I100" s="339"/>
      <c r="J100" s="145"/>
    </row>
    <row r="101" spans="1:10" ht="16.5" customHeight="1" thickTop="1"/>
  </sheetData>
  <sheetProtection sheet="1" objects="1" scenarios="1"/>
  <mergeCells count="169">
    <mergeCell ref="A97:A100"/>
    <mergeCell ref="B97:B100"/>
    <mergeCell ref="C97:C100"/>
    <mergeCell ref="D97:F97"/>
    <mergeCell ref="D98:F98"/>
    <mergeCell ref="D99:F99"/>
    <mergeCell ref="D100:F100"/>
    <mergeCell ref="A93:A96"/>
    <mergeCell ref="B93:B96"/>
    <mergeCell ref="C93:C96"/>
    <mergeCell ref="D93:F93"/>
    <mergeCell ref="D94:F94"/>
    <mergeCell ref="D95:F95"/>
    <mergeCell ref="D96:F96"/>
    <mergeCell ref="A86:J87"/>
    <mergeCell ref="A88:B88"/>
    <mergeCell ref="D88:F88"/>
    <mergeCell ref="A89:A92"/>
    <mergeCell ref="B89:B92"/>
    <mergeCell ref="C89:C92"/>
    <mergeCell ref="D89:F89"/>
    <mergeCell ref="D90:F90"/>
    <mergeCell ref="D91:F91"/>
    <mergeCell ref="D92:F92"/>
    <mergeCell ref="A82:A85"/>
    <mergeCell ref="B82:B85"/>
    <mergeCell ref="C82:C85"/>
    <mergeCell ref="D82:F82"/>
    <mergeCell ref="D83:F83"/>
    <mergeCell ref="D84:F84"/>
    <mergeCell ref="D85:F85"/>
    <mergeCell ref="A78:A81"/>
    <mergeCell ref="B78:B81"/>
    <mergeCell ref="C78:C81"/>
    <mergeCell ref="D78:F78"/>
    <mergeCell ref="D79:F79"/>
    <mergeCell ref="D80:F80"/>
    <mergeCell ref="D81:F81"/>
    <mergeCell ref="A74:A77"/>
    <mergeCell ref="B74:B77"/>
    <mergeCell ref="C74:C77"/>
    <mergeCell ref="D74:F74"/>
    <mergeCell ref="D75:F75"/>
    <mergeCell ref="D76:F76"/>
    <mergeCell ref="D77:F77"/>
    <mergeCell ref="A70:A73"/>
    <mergeCell ref="B70:B73"/>
    <mergeCell ref="C70:C73"/>
    <mergeCell ref="D70:F70"/>
    <mergeCell ref="D71:F71"/>
    <mergeCell ref="D72:F72"/>
    <mergeCell ref="D73:F73"/>
    <mergeCell ref="A66:A69"/>
    <mergeCell ref="B66:B69"/>
    <mergeCell ref="C66:C69"/>
    <mergeCell ref="D66:F66"/>
    <mergeCell ref="D67:F67"/>
    <mergeCell ref="D68:F68"/>
    <mergeCell ref="D69:F69"/>
    <mergeCell ref="D60:F60"/>
    <mergeCell ref="D61:F61"/>
    <mergeCell ref="A62:A65"/>
    <mergeCell ref="B62:B65"/>
    <mergeCell ref="C62:C65"/>
    <mergeCell ref="D62:F62"/>
    <mergeCell ref="D63:F63"/>
    <mergeCell ref="D64:F64"/>
    <mergeCell ref="D65:F65"/>
    <mergeCell ref="A56:A57"/>
    <mergeCell ref="B56:B57"/>
    <mergeCell ref="C56:C57"/>
    <mergeCell ref="D56:F56"/>
    <mergeCell ref="D57:F57"/>
    <mergeCell ref="A58:A61"/>
    <mergeCell ref="B58:B61"/>
    <mergeCell ref="C58:C61"/>
    <mergeCell ref="D58:F58"/>
    <mergeCell ref="D59:F59"/>
    <mergeCell ref="A43:A47"/>
    <mergeCell ref="B43:B46"/>
    <mergeCell ref="C43:C46"/>
    <mergeCell ref="D43:F43"/>
    <mergeCell ref="D44:F44"/>
    <mergeCell ref="D45:F45"/>
    <mergeCell ref="D46:F46"/>
    <mergeCell ref="B47:J47"/>
    <mergeCell ref="A52:A55"/>
    <mergeCell ref="B52:B55"/>
    <mergeCell ref="C52:C55"/>
    <mergeCell ref="D52:F52"/>
    <mergeCell ref="D53:F53"/>
    <mergeCell ref="D54:F54"/>
    <mergeCell ref="D55:F55"/>
    <mergeCell ref="A48:A51"/>
    <mergeCell ref="B48:B51"/>
    <mergeCell ref="C48:C51"/>
    <mergeCell ref="D48:F48"/>
    <mergeCell ref="D49:F49"/>
    <mergeCell ref="D50:F50"/>
    <mergeCell ref="D51:F51"/>
    <mergeCell ref="A35:J36"/>
    <mergeCell ref="A37:B37"/>
    <mergeCell ref="D37:F37"/>
    <mergeCell ref="A38:A42"/>
    <mergeCell ref="B38:B41"/>
    <mergeCell ref="C38:C41"/>
    <mergeCell ref="D38:F38"/>
    <mergeCell ref="D39:F39"/>
    <mergeCell ref="D40:F40"/>
    <mergeCell ref="D41:F41"/>
    <mergeCell ref="B42:J42"/>
    <mergeCell ref="A31:A34"/>
    <mergeCell ref="B31:B34"/>
    <mergeCell ref="C31:C34"/>
    <mergeCell ref="D31:F31"/>
    <mergeCell ref="D32:F32"/>
    <mergeCell ref="D33:F33"/>
    <mergeCell ref="D34:F34"/>
    <mergeCell ref="A27:A30"/>
    <mergeCell ref="B27:B30"/>
    <mergeCell ref="C27:C30"/>
    <mergeCell ref="D27:F27"/>
    <mergeCell ref="J27:J30"/>
    <mergeCell ref="D28:F28"/>
    <mergeCell ref="D29:F29"/>
    <mergeCell ref="D30:F30"/>
    <mergeCell ref="A23:A26"/>
    <mergeCell ref="B23:B26"/>
    <mergeCell ref="C23:C26"/>
    <mergeCell ref="D23:F23"/>
    <mergeCell ref="D24:F24"/>
    <mergeCell ref="D25:F25"/>
    <mergeCell ref="D26:F26"/>
    <mergeCell ref="A15:A18"/>
    <mergeCell ref="B15:B18"/>
    <mergeCell ref="C15:C18"/>
    <mergeCell ref="D15:F15"/>
    <mergeCell ref="J15:J18"/>
    <mergeCell ref="D16:F16"/>
    <mergeCell ref="D17:F17"/>
    <mergeCell ref="D18:F18"/>
    <mergeCell ref="A19:A22"/>
    <mergeCell ref="B19:B22"/>
    <mergeCell ref="C19:C22"/>
    <mergeCell ref="D19:F19"/>
    <mergeCell ref="D20:F20"/>
    <mergeCell ref="D21:F21"/>
    <mergeCell ref="D22:F22"/>
    <mergeCell ref="D8:F8"/>
    <mergeCell ref="D9:F9"/>
    <mergeCell ref="D10:F10"/>
    <mergeCell ref="A11:A14"/>
    <mergeCell ref="B11:B14"/>
    <mergeCell ref="C11:C14"/>
    <mergeCell ref="D11:F11"/>
    <mergeCell ref="A1:B1"/>
    <mergeCell ref="A2:B2"/>
    <mergeCell ref="A4:J5"/>
    <mergeCell ref="A6:B6"/>
    <mergeCell ref="D6:F6"/>
    <mergeCell ref="A7:A10"/>
    <mergeCell ref="B7:B10"/>
    <mergeCell ref="C7:C10"/>
    <mergeCell ref="D7:F7"/>
    <mergeCell ref="J7:J10"/>
    <mergeCell ref="J11:J14"/>
    <mergeCell ref="D12:F12"/>
    <mergeCell ref="D13:F13"/>
    <mergeCell ref="D14:F14"/>
  </mergeCells>
  <pageMargins left="0.25" right="0.25" top="0.75" bottom="0.75" header="0.3" footer="0.3"/>
  <pageSetup scale="47" fitToHeight="0" orientation="landscape" horizontalDpi="4294967292" verticalDpi="429496729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D0566-9D97-4280-A28A-9F9DBE939D6B}">
  <sheetPr>
    <tabColor rgb="FFFFFF00"/>
    <pageSetUpPr fitToPage="1"/>
  </sheetPr>
  <dimension ref="A1:AA224"/>
  <sheetViews>
    <sheetView showGridLines="0" topLeftCell="A184" zoomScale="70" zoomScaleNormal="70" zoomScaleSheetLayoutView="100" zoomScalePageLayoutView="75" workbookViewId="0">
      <selection activeCell="L191" sqref="L191"/>
    </sheetView>
  </sheetViews>
  <sheetFormatPr defaultColWidth="11" defaultRowHeight="15.75"/>
  <cols>
    <col min="1" max="1" width="36.125" style="152" customWidth="1"/>
    <col min="2" max="2" width="53.875" style="152" customWidth="1"/>
    <col min="3" max="6" width="17.125" style="152" customWidth="1"/>
    <col min="7" max="7" width="13.875" style="152" customWidth="1"/>
    <col min="8" max="8" width="12.625" style="152" customWidth="1"/>
    <col min="9" max="13" width="15.875" style="152" customWidth="1"/>
    <col min="14" max="14" width="29.875" style="152" customWidth="1"/>
    <col min="15" max="17" width="15.875" style="152" customWidth="1"/>
    <col min="18" max="18" width="61.25" style="152" customWidth="1"/>
    <col min="19" max="19" width="19" style="153" customWidth="1"/>
    <col min="20" max="22" width="11" style="152"/>
    <col min="23" max="23" width="25" style="152" hidden="1" customWidth="1"/>
    <col min="24" max="16384" width="11" style="152"/>
  </cols>
  <sheetData>
    <row r="1" spans="1:21" ht="50.1" customHeight="1" thickBot="1">
      <c r="B1" s="329" t="s">
        <v>0</v>
      </c>
      <c r="C1" s="329"/>
      <c r="D1" s="329"/>
      <c r="E1" s="329"/>
      <c r="F1" s="329"/>
      <c r="G1" s="630"/>
      <c r="H1" s="630"/>
      <c r="I1" s="630"/>
      <c r="J1" s="630"/>
      <c r="K1" s="630"/>
      <c r="L1" s="328"/>
      <c r="M1" s="328"/>
      <c r="N1" s="328"/>
    </row>
    <row r="2" spans="1:21" ht="20.100000000000001" customHeight="1" thickTop="1">
      <c r="A2" s="327" t="s">
        <v>1</v>
      </c>
      <c r="B2" s="326" t="s">
        <v>2</v>
      </c>
      <c r="C2" s="654" t="s">
        <v>3</v>
      </c>
      <c r="D2" s="655"/>
      <c r="E2" s="656"/>
      <c r="F2" s="323"/>
      <c r="G2" s="657" t="s">
        <v>4</v>
      </c>
      <c r="H2" s="658"/>
      <c r="I2" s="658"/>
      <c r="J2" s="658"/>
      <c r="K2" s="659"/>
    </row>
    <row r="3" spans="1:21" ht="20.100000000000001" customHeight="1">
      <c r="B3" s="666" t="s">
        <v>5</v>
      </c>
      <c r="C3" s="639" t="s">
        <v>6</v>
      </c>
      <c r="D3" s="640"/>
      <c r="E3" s="641"/>
      <c r="F3" s="325"/>
      <c r="G3" s="645" t="s">
        <v>7</v>
      </c>
      <c r="H3" s="646"/>
      <c r="I3" s="646"/>
      <c r="J3" s="647"/>
      <c r="K3" s="648"/>
    </row>
    <row r="4" spans="1:21" ht="20.100000000000001" customHeight="1">
      <c r="B4" s="667"/>
      <c r="C4" s="642"/>
      <c r="D4" s="643"/>
      <c r="E4" s="644"/>
      <c r="F4" s="325"/>
      <c r="G4" s="645" t="s">
        <v>8</v>
      </c>
      <c r="H4" s="646"/>
      <c r="I4" s="646"/>
      <c r="J4" s="647"/>
      <c r="K4" s="648"/>
    </row>
    <row r="5" spans="1:21" ht="20.100000000000001" customHeight="1" thickBot="1">
      <c r="B5" s="324" t="s">
        <v>9</v>
      </c>
      <c r="C5" s="649" t="s">
        <v>10</v>
      </c>
      <c r="D5" s="650"/>
      <c r="E5" s="651"/>
      <c r="F5" s="323"/>
      <c r="G5" s="660" t="s">
        <v>11</v>
      </c>
      <c r="H5" s="661"/>
      <c r="I5" s="661"/>
      <c r="J5" s="652"/>
      <c r="K5" s="653"/>
    </row>
    <row r="6" spans="1:21" ht="8.1" customHeight="1" thickTop="1">
      <c r="B6" s="305"/>
      <c r="C6" s="305"/>
      <c r="D6" s="305"/>
      <c r="E6" s="305"/>
      <c r="F6" s="305"/>
      <c r="G6" s="305"/>
      <c r="H6" s="305"/>
      <c r="I6" s="305"/>
      <c r="J6" s="305"/>
      <c r="K6" s="305"/>
    </row>
    <row r="7" spans="1:21" ht="24.95" customHeight="1">
      <c r="B7" s="322" t="s">
        <v>12</v>
      </c>
      <c r="C7" s="321"/>
      <c r="D7" s="321"/>
      <c r="E7" s="321"/>
      <c r="F7" s="321"/>
      <c r="G7" s="321"/>
      <c r="H7" s="321"/>
      <c r="I7" s="321"/>
      <c r="J7" s="321"/>
      <c r="K7" s="321"/>
      <c r="L7" s="321"/>
      <c r="M7" s="321"/>
      <c r="S7" s="152"/>
      <c r="U7" s="153"/>
    </row>
    <row r="8" spans="1:21" ht="24.95" customHeight="1">
      <c r="B8" s="320" t="s">
        <v>13</v>
      </c>
      <c r="C8" s="633" t="s">
        <v>14</v>
      </c>
      <c r="D8" s="633" t="s">
        <v>15</v>
      </c>
      <c r="E8" s="633" t="s">
        <v>16</v>
      </c>
      <c r="F8" s="633" t="s">
        <v>17</v>
      </c>
      <c r="G8" s="587" t="s">
        <v>18</v>
      </c>
      <c r="H8" s="588"/>
      <c r="I8" s="587" t="s">
        <v>19</v>
      </c>
      <c r="J8" s="587" t="s">
        <v>20</v>
      </c>
      <c r="K8" s="587" t="s">
        <v>21</v>
      </c>
      <c r="L8" s="633" t="s">
        <v>22</v>
      </c>
      <c r="M8" s="587" t="s">
        <v>23</v>
      </c>
      <c r="O8" s="635" t="s">
        <v>352</v>
      </c>
      <c r="P8" s="618"/>
      <c r="Q8" s="618"/>
      <c r="S8" s="152"/>
      <c r="U8" s="153"/>
    </row>
    <row r="9" spans="1:21" ht="24.95" customHeight="1">
      <c r="B9" s="319" t="s">
        <v>24</v>
      </c>
      <c r="C9" s="634"/>
      <c r="D9" s="634"/>
      <c r="E9" s="634"/>
      <c r="F9" s="634"/>
      <c r="G9" s="589"/>
      <c r="H9" s="590"/>
      <c r="I9" s="589"/>
      <c r="J9" s="589"/>
      <c r="K9" s="589"/>
      <c r="L9" s="637"/>
      <c r="M9" s="638"/>
      <c r="O9" s="636"/>
      <c r="P9" s="618"/>
      <c r="Q9" s="618"/>
      <c r="S9" s="152"/>
      <c r="U9" s="153"/>
    </row>
    <row r="10" spans="1:21" ht="30" customHeight="1">
      <c r="B10" s="318" t="s">
        <v>25</v>
      </c>
      <c r="C10" s="309">
        <f>K43</f>
        <v>82720</v>
      </c>
      <c r="D10" s="309">
        <f>L43</f>
        <v>29480</v>
      </c>
      <c r="E10" s="309">
        <f>M43</f>
        <v>53240</v>
      </c>
      <c r="F10" s="311">
        <f>O43</f>
        <v>0</v>
      </c>
      <c r="G10" s="585"/>
      <c r="H10" s="586"/>
      <c r="I10" s="310">
        <v>24816</v>
      </c>
      <c r="J10" s="310">
        <v>20680</v>
      </c>
      <c r="K10" s="310">
        <v>20680</v>
      </c>
      <c r="L10" s="310">
        <v>16544</v>
      </c>
      <c r="M10" s="309">
        <f t="shared" ref="M10:M16" si="0">ROUND((I10+J10+K10+L10),0)</f>
        <v>82720</v>
      </c>
      <c r="N10" s="307"/>
      <c r="O10" s="636"/>
      <c r="P10" s="618"/>
      <c r="Q10" s="618"/>
      <c r="R10" s="307"/>
      <c r="S10" s="307"/>
      <c r="U10" s="343" t="str">
        <f t="shared" ref="U10:U16" si="1">IF(M10=C10,"Good","Projections don't match proposed budget")</f>
        <v>Good</v>
      </c>
    </row>
    <row r="11" spans="1:21" ht="33" customHeight="1">
      <c r="B11" s="318" t="s">
        <v>26</v>
      </c>
      <c r="C11" s="309">
        <f>K63</f>
        <v>24455</v>
      </c>
      <c r="D11" s="309">
        <f>L63</f>
        <v>8854</v>
      </c>
      <c r="E11" s="309">
        <f>M63</f>
        <v>15601</v>
      </c>
      <c r="F11" s="311">
        <f>O63</f>
        <v>0</v>
      </c>
      <c r="G11" s="585"/>
      <c r="H11" s="586"/>
      <c r="I11" s="310">
        <v>7336</v>
      </c>
      <c r="J11" s="310">
        <v>6114</v>
      </c>
      <c r="K11" s="310">
        <v>6114</v>
      </c>
      <c r="L11" s="310">
        <v>4891</v>
      </c>
      <c r="M11" s="309">
        <f t="shared" si="0"/>
        <v>24455</v>
      </c>
      <c r="N11" s="307"/>
      <c r="O11" s="636"/>
      <c r="P11" s="618"/>
      <c r="Q11" s="618"/>
      <c r="R11" s="307"/>
      <c r="S11" s="307"/>
      <c r="U11" s="343" t="str">
        <f t="shared" si="1"/>
        <v>Good</v>
      </c>
    </row>
    <row r="12" spans="1:21" ht="30" customHeight="1">
      <c r="B12" s="318" t="s">
        <v>27</v>
      </c>
      <c r="C12" s="309">
        <f>K114</f>
        <v>3770</v>
      </c>
      <c r="D12" s="309">
        <f>L114</f>
        <v>1949</v>
      </c>
      <c r="E12" s="309">
        <f>M114</f>
        <v>1821</v>
      </c>
      <c r="F12" s="311">
        <f>O114</f>
        <v>0</v>
      </c>
      <c r="G12" s="585"/>
      <c r="H12" s="586"/>
      <c r="I12" s="310">
        <v>500</v>
      </c>
      <c r="J12" s="310">
        <v>2690</v>
      </c>
      <c r="K12" s="310">
        <v>400</v>
      </c>
      <c r="L12" s="310">
        <v>180</v>
      </c>
      <c r="M12" s="309">
        <f t="shared" si="0"/>
        <v>3770</v>
      </c>
      <c r="N12" s="307"/>
      <c r="O12" s="636"/>
      <c r="P12" s="618"/>
      <c r="Q12" s="618"/>
      <c r="R12" s="307"/>
      <c r="S12" s="307"/>
      <c r="U12" s="343" t="str">
        <f t="shared" si="1"/>
        <v>Good</v>
      </c>
    </row>
    <row r="13" spans="1:21" ht="30" customHeight="1">
      <c r="B13" s="318" t="s">
        <v>28</v>
      </c>
      <c r="C13" s="309">
        <f>K128</f>
        <v>0</v>
      </c>
      <c r="D13" s="309">
        <f>L128</f>
        <v>0</v>
      </c>
      <c r="E13" s="309">
        <f>M128</f>
        <v>0</v>
      </c>
      <c r="F13" s="311">
        <f>O128</f>
        <v>0</v>
      </c>
      <c r="G13" s="585"/>
      <c r="H13" s="586"/>
      <c r="I13" s="310">
        <v>0</v>
      </c>
      <c r="J13" s="310">
        <v>0</v>
      </c>
      <c r="K13" s="310">
        <v>0</v>
      </c>
      <c r="L13" s="310">
        <v>0</v>
      </c>
      <c r="M13" s="309">
        <f t="shared" si="0"/>
        <v>0</v>
      </c>
      <c r="N13" s="307"/>
      <c r="O13" s="636"/>
      <c r="P13" s="618"/>
      <c r="Q13" s="618"/>
      <c r="R13" s="307"/>
      <c r="S13" s="307"/>
      <c r="U13" s="343" t="str">
        <f t="shared" si="1"/>
        <v>Good</v>
      </c>
    </row>
    <row r="14" spans="1:21" ht="30" customHeight="1">
      <c r="B14" s="318" t="s">
        <v>29</v>
      </c>
      <c r="C14" s="309">
        <f>K153</f>
        <v>0</v>
      </c>
      <c r="D14" s="309">
        <f>L153</f>
        <v>0</v>
      </c>
      <c r="E14" s="309">
        <f>M153</f>
        <v>0</v>
      </c>
      <c r="F14" s="311">
        <f>O153</f>
        <v>0</v>
      </c>
      <c r="G14" s="585"/>
      <c r="H14" s="586"/>
      <c r="I14" s="310">
        <v>0</v>
      </c>
      <c r="J14" s="310">
        <v>0</v>
      </c>
      <c r="K14" s="310">
        <v>0</v>
      </c>
      <c r="L14" s="310">
        <v>0</v>
      </c>
      <c r="M14" s="309">
        <f t="shared" si="0"/>
        <v>0</v>
      </c>
      <c r="N14" s="307"/>
      <c r="O14" s="636"/>
      <c r="P14" s="618"/>
      <c r="Q14" s="618"/>
      <c r="R14" s="307"/>
      <c r="S14" s="307"/>
      <c r="U14" s="343" t="str">
        <f t="shared" si="1"/>
        <v>Good</v>
      </c>
    </row>
    <row r="15" spans="1:21" ht="30" customHeight="1">
      <c r="B15" s="318" t="s">
        <v>30</v>
      </c>
      <c r="C15" s="309">
        <f>K184</f>
        <v>20175</v>
      </c>
      <c r="D15" s="309">
        <f>L184</f>
        <v>0</v>
      </c>
      <c r="E15" s="309">
        <f>M184</f>
        <v>20175</v>
      </c>
      <c r="F15" s="311">
        <f>O184</f>
        <v>0</v>
      </c>
      <c r="G15" s="585"/>
      <c r="H15" s="586"/>
      <c r="I15" s="310">
        <v>5000</v>
      </c>
      <c r="J15" s="310">
        <v>5000</v>
      </c>
      <c r="K15" s="310">
        <v>7000</v>
      </c>
      <c r="L15" s="310">
        <v>3175</v>
      </c>
      <c r="M15" s="309">
        <f t="shared" si="0"/>
        <v>20175</v>
      </c>
      <c r="N15" s="307"/>
      <c r="O15" s="636"/>
      <c r="P15" s="618"/>
      <c r="Q15" s="618"/>
      <c r="R15" s="307"/>
      <c r="S15" s="307"/>
      <c r="U15" s="343" t="str">
        <f t="shared" si="1"/>
        <v>Good</v>
      </c>
    </row>
    <row r="16" spans="1:21" ht="30" customHeight="1">
      <c r="B16" s="318" t="s">
        <v>31</v>
      </c>
      <c r="C16" s="309">
        <f>K213</f>
        <v>76970</v>
      </c>
      <c r="D16" s="309">
        <f>L213</f>
        <v>3020</v>
      </c>
      <c r="E16" s="309">
        <f>M213</f>
        <v>73950</v>
      </c>
      <c r="F16" s="311">
        <f>O213</f>
        <v>0</v>
      </c>
      <c r="G16" s="585"/>
      <c r="H16" s="586"/>
      <c r="I16" s="310">
        <v>19000</v>
      </c>
      <c r="J16" s="310">
        <v>19970</v>
      </c>
      <c r="K16" s="310">
        <v>19500</v>
      </c>
      <c r="L16" s="310">
        <v>18500</v>
      </c>
      <c r="M16" s="309">
        <f t="shared" si="0"/>
        <v>76970</v>
      </c>
      <c r="N16" s="307"/>
      <c r="O16" s="636"/>
      <c r="P16" s="618"/>
      <c r="Q16" s="618"/>
      <c r="R16" s="307"/>
      <c r="S16" s="307"/>
      <c r="U16" s="343" t="str">
        <f t="shared" si="1"/>
        <v>Good</v>
      </c>
    </row>
    <row r="17" spans="1:27" ht="21.95" customHeight="1">
      <c r="B17" s="317" t="s">
        <v>32</v>
      </c>
      <c r="C17" s="313">
        <f>SUM(C10:C16)</f>
        <v>208090</v>
      </c>
      <c r="D17" s="313">
        <f>SUM(D10:D16)</f>
        <v>43303</v>
      </c>
      <c r="E17" s="313">
        <f>SUM(E10:E16)</f>
        <v>164787</v>
      </c>
      <c r="F17" s="316">
        <f>SUM(F10:F16)</f>
        <v>0</v>
      </c>
      <c r="G17" s="315"/>
      <c r="H17" s="314"/>
      <c r="I17" s="313">
        <f>SUM(I10:I16)</f>
        <v>56652</v>
      </c>
      <c r="J17" s="313">
        <f>SUM(J10:J16)</f>
        <v>54454</v>
      </c>
      <c r="K17" s="313">
        <f>SUM(K10:K16)</f>
        <v>53694</v>
      </c>
      <c r="L17" s="313">
        <f>SUM(L10:L16)</f>
        <v>43290</v>
      </c>
      <c r="M17" s="313">
        <f>SUM(M10:M16)</f>
        <v>208090</v>
      </c>
      <c r="O17" s="308"/>
      <c r="P17" s="308"/>
      <c r="Q17" s="308"/>
      <c r="S17" s="152"/>
      <c r="U17" s="153"/>
    </row>
    <row r="18" spans="1:27" ht="30" customHeight="1">
      <c r="B18" s="312" t="s">
        <v>33</v>
      </c>
      <c r="C18" s="309">
        <f>K219</f>
        <v>0</v>
      </c>
      <c r="D18" s="309">
        <f>L219</f>
        <v>0</v>
      </c>
      <c r="E18" s="309">
        <f>M219</f>
        <v>0</v>
      </c>
      <c r="F18" s="311">
        <f>O218</f>
        <v>0</v>
      </c>
      <c r="G18" s="585"/>
      <c r="H18" s="586"/>
      <c r="I18" s="310">
        <v>0</v>
      </c>
      <c r="J18" s="310">
        <v>0</v>
      </c>
      <c r="K18" s="310">
        <v>0</v>
      </c>
      <c r="L18" s="310">
        <v>0</v>
      </c>
      <c r="M18" s="309">
        <f>I18+J18+K18+L18</f>
        <v>0</v>
      </c>
      <c r="N18" s="307"/>
      <c r="O18" s="308"/>
      <c r="P18" s="308"/>
      <c r="Q18" s="308"/>
      <c r="R18" s="307"/>
      <c r="S18" s="307"/>
      <c r="U18" s="307" t="str">
        <f>IF(M18=C18,"Good","Check Figures")</f>
        <v>Good</v>
      </c>
    </row>
    <row r="19" spans="1:27" ht="21.95" customHeight="1">
      <c r="B19" s="302" t="s">
        <v>34</v>
      </c>
      <c r="C19" s="301">
        <f>SUM(C18:C18)</f>
        <v>0</v>
      </c>
      <c r="D19" s="301">
        <f>SUM(D18:D18)</f>
        <v>0</v>
      </c>
      <c r="E19" s="301">
        <f>SUM(E18:E18)</f>
        <v>0</v>
      </c>
      <c r="F19" s="301">
        <f>SUM(F18:F18)</f>
        <v>0</v>
      </c>
      <c r="G19" s="306"/>
      <c r="H19" s="306"/>
      <c r="I19" s="306"/>
      <c r="J19" s="306"/>
      <c r="K19" s="306"/>
      <c r="L19" s="306"/>
      <c r="M19" s="297"/>
      <c r="S19" s="152"/>
      <c r="U19" s="153"/>
    </row>
    <row r="20" spans="1:27" ht="8.1" customHeight="1">
      <c r="B20" s="305"/>
      <c r="C20" s="303"/>
      <c r="D20" s="303"/>
      <c r="E20" s="303"/>
      <c r="F20" s="303"/>
      <c r="G20" s="304"/>
      <c r="H20" s="304"/>
      <c r="I20" s="304"/>
      <c r="J20" s="304"/>
      <c r="K20" s="304"/>
      <c r="L20" s="304"/>
      <c r="M20" s="303"/>
      <c r="S20" s="152"/>
      <c r="U20" s="153"/>
    </row>
    <row r="21" spans="1:27" ht="21.95" customHeight="1">
      <c r="B21" s="302" t="s">
        <v>35</v>
      </c>
      <c r="C21" s="301">
        <f>C17+C19</f>
        <v>208090</v>
      </c>
      <c r="D21" s="301">
        <f>D17+D19</f>
        <v>43303</v>
      </c>
      <c r="E21" s="301">
        <f>E17+E19</f>
        <v>164787</v>
      </c>
      <c r="F21" s="300">
        <f>F17+F19</f>
        <v>0</v>
      </c>
      <c r="G21" s="299"/>
      <c r="H21" s="298"/>
      <c r="I21" s="298"/>
      <c r="J21" s="298"/>
      <c r="K21" s="298"/>
      <c r="L21" s="298"/>
      <c r="M21" s="297"/>
      <c r="S21" s="152"/>
      <c r="U21" s="153"/>
    </row>
    <row r="22" spans="1:27" ht="21.95" customHeight="1">
      <c r="B22" s="296"/>
      <c r="C22" s="295"/>
      <c r="D22" s="295"/>
      <c r="E22" s="293"/>
      <c r="F22" s="294"/>
      <c r="G22" s="293"/>
      <c r="H22" s="293"/>
      <c r="I22" s="293"/>
      <c r="J22" s="293"/>
      <c r="K22" s="293"/>
      <c r="L22" s="293"/>
      <c r="M22" s="293"/>
      <c r="N22" s="293"/>
    </row>
    <row r="23" spans="1:27" ht="24.95" customHeight="1">
      <c r="B23" s="662" t="s">
        <v>36</v>
      </c>
      <c r="C23" s="663"/>
      <c r="D23" s="663"/>
      <c r="E23" s="663"/>
      <c r="F23" s="663"/>
      <c r="G23" s="663"/>
      <c r="H23" s="663"/>
      <c r="I23" s="663"/>
      <c r="J23" s="663"/>
      <c r="K23" s="663"/>
      <c r="L23" s="663"/>
      <c r="M23" s="663"/>
      <c r="N23" s="663"/>
      <c r="O23" s="663"/>
      <c r="P23" s="663"/>
      <c r="Q23" s="663"/>
      <c r="R23" s="663"/>
    </row>
    <row r="24" spans="1:27" ht="24.95" hidden="1" customHeight="1">
      <c r="B24" s="664" t="s">
        <v>13</v>
      </c>
      <c r="C24" s="665"/>
      <c r="D24" s="665"/>
      <c r="E24" s="665"/>
      <c r="F24" s="665"/>
      <c r="G24" s="665"/>
      <c r="H24" s="665"/>
      <c r="I24" s="665"/>
      <c r="J24" s="665"/>
      <c r="K24" s="665"/>
      <c r="L24" s="665"/>
      <c r="M24" s="665"/>
      <c r="N24" s="665"/>
      <c r="O24" s="665"/>
      <c r="P24" s="665"/>
      <c r="Q24" s="665"/>
      <c r="R24" s="665"/>
      <c r="S24" s="689"/>
      <c r="W24" s="156" t="s">
        <v>37</v>
      </c>
    </row>
    <row r="25" spans="1:27" ht="24.95" hidden="1" customHeight="1">
      <c r="B25" s="690" t="s">
        <v>24</v>
      </c>
      <c r="C25" s="691"/>
      <c r="D25" s="691"/>
      <c r="E25" s="691"/>
      <c r="F25" s="691"/>
      <c r="G25" s="691"/>
      <c r="H25" s="691"/>
      <c r="I25" s="691"/>
      <c r="J25" s="691"/>
      <c r="K25" s="691"/>
      <c r="L25" s="691"/>
      <c r="M25" s="691"/>
      <c r="N25" s="691"/>
      <c r="O25" s="691"/>
      <c r="P25" s="691"/>
      <c r="Q25" s="691"/>
      <c r="R25" s="691"/>
      <c r="S25" s="689"/>
      <c r="W25" s="156" t="s">
        <v>38</v>
      </c>
    </row>
    <row r="26" spans="1:27" ht="37.5" customHeight="1">
      <c r="B26" s="203" t="s">
        <v>39</v>
      </c>
      <c r="C26" s="593" t="s">
        <v>40</v>
      </c>
      <c r="D26" s="594"/>
      <c r="E26" s="594"/>
      <c r="F26" s="594"/>
      <c r="G26" s="594"/>
      <c r="H26" s="594"/>
      <c r="I26" s="594"/>
      <c r="J26" s="594"/>
      <c r="K26" s="594"/>
      <c r="L26" s="594"/>
      <c r="M26" s="594"/>
      <c r="N26" s="594"/>
      <c r="O26" s="594"/>
      <c r="P26" s="594"/>
      <c r="Q26" s="594"/>
      <c r="R26" s="595"/>
      <c r="S26" s="177"/>
      <c r="W26" s="156" t="s">
        <v>41</v>
      </c>
    </row>
    <row r="27" spans="1:27" ht="70.5" customHeight="1">
      <c r="A27" s="176" t="s">
        <v>42</v>
      </c>
      <c r="B27" s="292" t="s">
        <v>43</v>
      </c>
      <c r="C27" s="624" t="s">
        <v>44</v>
      </c>
      <c r="D27" s="631"/>
      <c r="E27" s="632"/>
      <c r="F27" s="220" t="s">
        <v>45</v>
      </c>
      <c r="G27" s="201" t="s">
        <v>46</v>
      </c>
      <c r="H27" s="201" t="s">
        <v>47</v>
      </c>
      <c r="I27" s="201" t="s">
        <v>48</v>
      </c>
      <c r="J27" s="173" t="s">
        <v>49</v>
      </c>
      <c r="K27" s="173" t="s">
        <v>50</v>
      </c>
      <c r="L27" s="173" t="s">
        <v>51</v>
      </c>
      <c r="M27" s="173" t="s">
        <v>52</v>
      </c>
      <c r="N27" s="173" t="s">
        <v>53</v>
      </c>
      <c r="O27" s="172" t="s">
        <v>54</v>
      </c>
      <c r="P27" s="172" t="s">
        <v>55</v>
      </c>
      <c r="Q27" s="172" t="s">
        <v>56</v>
      </c>
      <c r="R27" s="172" t="s">
        <v>57</v>
      </c>
      <c r="S27" s="219"/>
      <c r="T27" s="698" t="s">
        <v>58</v>
      </c>
      <c r="U27" s="699"/>
      <c r="V27" s="699"/>
      <c r="W27" s="699"/>
      <c r="X27" s="699"/>
      <c r="Y27" s="699"/>
      <c r="Z27" s="699"/>
      <c r="AA27" s="699"/>
    </row>
    <row r="28" spans="1:27" ht="66" customHeight="1">
      <c r="A28" s="287" t="s">
        <v>59</v>
      </c>
      <c r="B28" s="290" t="s">
        <v>60</v>
      </c>
      <c r="C28" s="579" t="s">
        <v>61</v>
      </c>
      <c r="D28" s="580"/>
      <c r="E28" s="581"/>
      <c r="F28" s="285" t="s">
        <v>62</v>
      </c>
      <c r="G28" s="286">
        <v>75000</v>
      </c>
      <c r="H28" s="291" t="s">
        <v>63</v>
      </c>
      <c r="I28" s="207">
        <v>1</v>
      </c>
      <c r="J28" s="284">
        <v>0.4</v>
      </c>
      <c r="K28" s="164">
        <f>ROUND((G28*I28*J28),0)</f>
        <v>30000</v>
      </c>
      <c r="L28" s="165">
        <v>8730</v>
      </c>
      <c r="M28" s="165">
        <v>21270</v>
      </c>
      <c r="N28" s="164">
        <f>K28-L28-M28</f>
        <v>0</v>
      </c>
      <c r="O28" s="163">
        <v>0</v>
      </c>
      <c r="P28" s="163">
        <v>0</v>
      </c>
      <c r="Q28" s="163">
        <v>0</v>
      </c>
      <c r="R28" s="161"/>
      <c r="S28" s="283" t="str">
        <f t="shared" ref="S28:S35" si="2">IF(AND(J28&lt;5%,J28&gt;0%),"If awarded, expect a discussion about the efficient distribution of your budget and the need for personnel support whose percentage of time is 5% or less.", " ")</f>
        <v xml:space="preserve"> </v>
      </c>
      <c r="T28" s="700"/>
      <c r="U28" s="700"/>
      <c r="V28" s="700"/>
      <c r="W28" s="700"/>
      <c r="X28" s="700"/>
      <c r="Y28" s="700"/>
      <c r="Z28" s="700"/>
      <c r="AA28" s="700"/>
    </row>
    <row r="29" spans="1:27" ht="33" customHeight="1">
      <c r="A29" s="287" t="s">
        <v>64</v>
      </c>
      <c r="B29" s="290" t="s">
        <v>65</v>
      </c>
      <c r="C29" s="579" t="s">
        <v>66</v>
      </c>
      <c r="D29" s="580"/>
      <c r="E29" s="581"/>
      <c r="F29" s="285" t="s">
        <v>62</v>
      </c>
      <c r="G29" s="286">
        <v>60000</v>
      </c>
      <c r="H29" s="291" t="s">
        <v>63</v>
      </c>
      <c r="I29" s="207">
        <v>1</v>
      </c>
      <c r="J29" s="284">
        <v>0.4</v>
      </c>
      <c r="K29" s="164">
        <f>ROUND((G29*I29*J29),0)</f>
        <v>24000</v>
      </c>
      <c r="L29" s="165">
        <v>0</v>
      </c>
      <c r="M29" s="165">
        <v>24000</v>
      </c>
      <c r="N29" s="164">
        <f>K29-L29-M29</f>
        <v>0</v>
      </c>
      <c r="O29" s="163">
        <v>0</v>
      </c>
      <c r="P29" s="163">
        <v>0</v>
      </c>
      <c r="Q29" s="163">
        <v>0</v>
      </c>
      <c r="R29" s="161"/>
      <c r="S29" s="283" t="str">
        <f t="shared" si="2"/>
        <v xml:space="preserve"> </v>
      </c>
      <c r="T29" s="700"/>
      <c r="U29" s="700"/>
      <c r="V29" s="700"/>
      <c r="W29" s="700"/>
      <c r="X29" s="700"/>
      <c r="Y29" s="700"/>
      <c r="Z29" s="700"/>
      <c r="AA29" s="700"/>
    </row>
    <row r="30" spans="1:27" ht="78.599999999999994" customHeight="1">
      <c r="A30" s="287" t="s">
        <v>67</v>
      </c>
      <c r="B30" s="290" t="s">
        <v>68</v>
      </c>
      <c r="C30" s="579" t="s">
        <v>69</v>
      </c>
      <c r="D30" s="580"/>
      <c r="E30" s="581"/>
      <c r="F30" s="285" t="s">
        <v>62</v>
      </c>
      <c r="G30" s="286">
        <v>45000</v>
      </c>
      <c r="H30" s="291" t="s">
        <v>63</v>
      </c>
      <c r="I30" s="207">
        <v>1</v>
      </c>
      <c r="J30" s="284">
        <v>0.6</v>
      </c>
      <c r="K30" s="164">
        <f>ROUND((G30*I30*J30),0)</f>
        <v>27000</v>
      </c>
      <c r="L30" s="165">
        <v>20750</v>
      </c>
      <c r="M30" s="165">
        <v>6250</v>
      </c>
      <c r="N30" s="164">
        <f>K30-L30-M30</f>
        <v>0</v>
      </c>
      <c r="O30" s="163">
        <v>0</v>
      </c>
      <c r="P30" s="163">
        <v>0</v>
      </c>
      <c r="Q30" s="163">
        <v>0</v>
      </c>
      <c r="R30" s="161"/>
      <c r="S30" s="283" t="str">
        <f t="shared" si="2"/>
        <v xml:space="preserve"> </v>
      </c>
      <c r="T30" s="700"/>
      <c r="U30" s="700"/>
      <c r="V30" s="700"/>
      <c r="W30" s="700"/>
      <c r="X30" s="700"/>
      <c r="Y30" s="700"/>
      <c r="Z30" s="700"/>
      <c r="AA30" s="700"/>
    </row>
    <row r="31" spans="1:27" ht="33" customHeight="1">
      <c r="A31" s="287" t="s">
        <v>70</v>
      </c>
      <c r="B31" s="290" t="s">
        <v>71</v>
      </c>
      <c r="C31" s="579" t="s">
        <v>72</v>
      </c>
      <c r="D31" s="580"/>
      <c r="E31" s="581"/>
      <c r="F31" s="285" t="s">
        <v>73</v>
      </c>
      <c r="G31" s="286">
        <v>20</v>
      </c>
      <c r="H31" s="285" t="s">
        <v>37</v>
      </c>
      <c r="I31" s="207">
        <v>86</v>
      </c>
      <c r="J31" s="284">
        <v>1</v>
      </c>
      <c r="K31" s="164">
        <f>ROUND((G31*I31*J31),0)</f>
        <v>1720</v>
      </c>
      <c r="L31" s="165">
        <v>0</v>
      </c>
      <c r="M31" s="165">
        <v>1720</v>
      </c>
      <c r="N31" s="164">
        <f>K31-L31-M31</f>
        <v>0</v>
      </c>
      <c r="O31" s="163">
        <v>0</v>
      </c>
      <c r="P31" s="163">
        <v>0</v>
      </c>
      <c r="Q31" s="163">
        <v>0</v>
      </c>
      <c r="R31" s="161"/>
      <c r="S31" s="283" t="str">
        <f t="shared" si="2"/>
        <v xml:space="preserve"> </v>
      </c>
      <c r="T31" s="700"/>
      <c r="U31" s="700"/>
      <c r="V31" s="700"/>
      <c r="W31" s="700"/>
      <c r="X31" s="700"/>
      <c r="Y31" s="700"/>
      <c r="Z31" s="700"/>
      <c r="AA31" s="700"/>
    </row>
    <row r="32" spans="1:27" ht="33" customHeight="1">
      <c r="A32" s="289"/>
      <c r="B32" s="701" t="s">
        <v>74</v>
      </c>
      <c r="C32" s="702"/>
      <c r="D32" s="702"/>
      <c r="E32" s="702"/>
      <c r="F32" s="702"/>
      <c r="G32" s="702"/>
      <c r="H32" s="702"/>
      <c r="I32" s="702"/>
      <c r="J32" s="702"/>
      <c r="K32" s="702"/>
      <c r="L32" s="614"/>
      <c r="M32" s="614"/>
      <c r="N32" s="614"/>
      <c r="O32" s="614"/>
      <c r="P32" s="614"/>
      <c r="Q32" s="614"/>
      <c r="R32" s="615"/>
      <c r="S32" s="283" t="str">
        <f t="shared" si="2"/>
        <v xml:space="preserve"> </v>
      </c>
      <c r="T32" s="700"/>
      <c r="U32" s="700"/>
      <c r="V32" s="700"/>
      <c r="W32" s="700"/>
      <c r="X32" s="700"/>
      <c r="Y32" s="700"/>
      <c r="Z32" s="700"/>
      <c r="AA32" s="700"/>
    </row>
    <row r="33" spans="1:27" ht="33" customHeight="1">
      <c r="A33" s="535"/>
      <c r="B33" s="703"/>
      <c r="C33" s="704"/>
      <c r="D33" s="704"/>
      <c r="E33" s="704"/>
      <c r="F33" s="704"/>
      <c r="G33" s="704"/>
      <c r="H33" s="704"/>
      <c r="I33" s="704"/>
      <c r="J33" s="704"/>
      <c r="K33" s="704"/>
      <c r="L33" s="618"/>
      <c r="M33" s="618"/>
      <c r="N33" s="618"/>
      <c r="O33" s="618"/>
      <c r="P33" s="618"/>
      <c r="Q33" s="618"/>
      <c r="R33" s="619"/>
      <c r="S33" s="283" t="str">
        <f t="shared" si="2"/>
        <v xml:space="preserve"> </v>
      </c>
      <c r="T33" s="700"/>
      <c r="U33" s="700"/>
      <c r="V33" s="700"/>
      <c r="W33" s="700"/>
      <c r="X33" s="700"/>
      <c r="Y33" s="700"/>
      <c r="Z33" s="700"/>
      <c r="AA33" s="700"/>
    </row>
    <row r="34" spans="1:27" ht="33" customHeight="1">
      <c r="A34" s="536"/>
      <c r="B34" s="703"/>
      <c r="C34" s="704"/>
      <c r="D34" s="704"/>
      <c r="E34" s="704"/>
      <c r="F34" s="704"/>
      <c r="G34" s="704"/>
      <c r="H34" s="704"/>
      <c r="I34" s="704"/>
      <c r="J34" s="704"/>
      <c r="K34" s="704"/>
      <c r="L34" s="618"/>
      <c r="M34" s="618"/>
      <c r="N34" s="618"/>
      <c r="O34" s="618"/>
      <c r="P34" s="618"/>
      <c r="Q34" s="618"/>
      <c r="R34" s="619"/>
      <c r="S34" s="283" t="str">
        <f t="shared" si="2"/>
        <v xml:space="preserve"> </v>
      </c>
      <c r="T34" s="700"/>
      <c r="U34" s="700"/>
      <c r="V34" s="700"/>
      <c r="W34" s="700"/>
      <c r="X34" s="700"/>
      <c r="Y34" s="700"/>
      <c r="Z34" s="700"/>
      <c r="AA34" s="700"/>
    </row>
    <row r="35" spans="1:27" ht="33" customHeight="1">
      <c r="A35" s="288"/>
      <c r="B35" s="705"/>
      <c r="C35" s="706"/>
      <c r="D35" s="706"/>
      <c r="E35" s="706"/>
      <c r="F35" s="706"/>
      <c r="G35" s="706"/>
      <c r="H35" s="706"/>
      <c r="I35" s="706"/>
      <c r="J35" s="706"/>
      <c r="K35" s="706"/>
      <c r="L35" s="622"/>
      <c r="M35" s="622"/>
      <c r="N35" s="622"/>
      <c r="O35" s="622"/>
      <c r="P35" s="622"/>
      <c r="Q35" s="622"/>
      <c r="R35" s="623"/>
      <c r="S35" s="283" t="str">
        <f t="shared" si="2"/>
        <v xml:space="preserve"> </v>
      </c>
      <c r="T35" s="700"/>
      <c r="U35" s="700"/>
      <c r="V35" s="700"/>
      <c r="W35" s="700"/>
      <c r="X35" s="700"/>
      <c r="Y35" s="700"/>
      <c r="Z35" s="700"/>
      <c r="AA35" s="700"/>
    </row>
    <row r="36" spans="1:27" ht="33" hidden="1" customHeight="1">
      <c r="A36" s="287"/>
      <c r="B36" s="287"/>
      <c r="C36" s="579"/>
      <c r="D36" s="601"/>
      <c r="E36" s="602"/>
      <c r="F36" s="285"/>
      <c r="G36" s="286"/>
      <c r="H36" s="285"/>
      <c r="I36" s="207">
        <v>1</v>
      </c>
      <c r="J36" s="284">
        <v>0</v>
      </c>
      <c r="K36" s="164">
        <f t="shared" ref="K36:K42" si="3">ROUND((G36*I36*J36),0)</f>
        <v>0</v>
      </c>
      <c r="L36" s="165">
        <v>0</v>
      </c>
      <c r="M36" s="165">
        <v>0</v>
      </c>
      <c r="N36" s="164">
        <f t="shared" ref="N36:N42" si="4">K36-L36-M36</f>
        <v>0</v>
      </c>
      <c r="O36" s="163">
        <v>0</v>
      </c>
      <c r="P36" s="163">
        <v>0</v>
      </c>
      <c r="Q36" s="163">
        <v>0</v>
      </c>
      <c r="R36" s="161"/>
      <c r="S36" s="283"/>
    </row>
    <row r="37" spans="1:27" ht="33" hidden="1" customHeight="1">
      <c r="A37" s="287"/>
      <c r="B37" s="287"/>
      <c r="C37" s="579"/>
      <c r="D37" s="601"/>
      <c r="E37" s="602"/>
      <c r="F37" s="285"/>
      <c r="G37" s="286"/>
      <c r="H37" s="285"/>
      <c r="I37" s="207">
        <v>1</v>
      </c>
      <c r="J37" s="284">
        <v>0</v>
      </c>
      <c r="K37" s="164">
        <f t="shared" si="3"/>
        <v>0</v>
      </c>
      <c r="L37" s="165">
        <v>0</v>
      </c>
      <c r="M37" s="165">
        <v>0</v>
      </c>
      <c r="N37" s="164">
        <f t="shared" si="4"/>
        <v>0</v>
      </c>
      <c r="O37" s="163">
        <v>0</v>
      </c>
      <c r="P37" s="163">
        <v>0</v>
      </c>
      <c r="Q37" s="163">
        <v>0</v>
      </c>
      <c r="R37" s="161"/>
      <c r="S37" s="283" t="str">
        <f t="shared" ref="S37:S42" si="5">IF(AND(J37&lt;5%,J37&gt;0%),"If awarded, expect a discussion about the efficient distribution of your budget and the need for personnel support whose percentage of time is 5% or less.", " ")</f>
        <v xml:space="preserve"> </v>
      </c>
    </row>
    <row r="38" spans="1:27" ht="33" hidden="1" customHeight="1">
      <c r="A38" s="287"/>
      <c r="B38" s="287"/>
      <c r="C38" s="579"/>
      <c r="D38" s="601"/>
      <c r="E38" s="602"/>
      <c r="F38" s="285"/>
      <c r="G38" s="286"/>
      <c r="H38" s="285"/>
      <c r="I38" s="207">
        <v>1</v>
      </c>
      <c r="J38" s="284">
        <v>0</v>
      </c>
      <c r="K38" s="164">
        <f t="shared" si="3"/>
        <v>0</v>
      </c>
      <c r="L38" s="165">
        <v>0</v>
      </c>
      <c r="M38" s="165">
        <v>0</v>
      </c>
      <c r="N38" s="164">
        <f t="shared" si="4"/>
        <v>0</v>
      </c>
      <c r="O38" s="163">
        <v>0</v>
      </c>
      <c r="P38" s="163">
        <v>0</v>
      </c>
      <c r="Q38" s="163">
        <v>0</v>
      </c>
      <c r="R38" s="161"/>
      <c r="S38" s="283" t="str">
        <f t="shared" si="5"/>
        <v xml:space="preserve"> </v>
      </c>
    </row>
    <row r="39" spans="1:27" ht="33" hidden="1" customHeight="1">
      <c r="A39" s="287"/>
      <c r="B39" s="287"/>
      <c r="C39" s="579"/>
      <c r="D39" s="601"/>
      <c r="E39" s="602"/>
      <c r="F39" s="285"/>
      <c r="G39" s="286"/>
      <c r="H39" s="285"/>
      <c r="I39" s="207">
        <v>1</v>
      </c>
      <c r="J39" s="284">
        <v>0</v>
      </c>
      <c r="K39" s="164">
        <f t="shared" si="3"/>
        <v>0</v>
      </c>
      <c r="L39" s="165">
        <v>0</v>
      </c>
      <c r="M39" s="165">
        <v>0</v>
      </c>
      <c r="N39" s="164">
        <f t="shared" si="4"/>
        <v>0</v>
      </c>
      <c r="O39" s="163">
        <v>0</v>
      </c>
      <c r="P39" s="163">
        <v>0</v>
      </c>
      <c r="Q39" s="163">
        <v>0</v>
      </c>
      <c r="R39" s="161"/>
      <c r="S39" s="283" t="str">
        <f t="shared" si="5"/>
        <v xml:space="preserve"> </v>
      </c>
    </row>
    <row r="40" spans="1:27" ht="33" hidden="1" customHeight="1">
      <c r="A40" s="287"/>
      <c r="B40" s="287"/>
      <c r="C40" s="579"/>
      <c r="D40" s="580"/>
      <c r="E40" s="581"/>
      <c r="F40" s="285"/>
      <c r="G40" s="286"/>
      <c r="H40" s="285"/>
      <c r="I40" s="207">
        <v>1</v>
      </c>
      <c r="J40" s="284">
        <v>0</v>
      </c>
      <c r="K40" s="164">
        <f t="shared" si="3"/>
        <v>0</v>
      </c>
      <c r="L40" s="165">
        <v>0</v>
      </c>
      <c r="M40" s="165">
        <v>0</v>
      </c>
      <c r="N40" s="164">
        <f t="shared" si="4"/>
        <v>0</v>
      </c>
      <c r="O40" s="163">
        <v>0</v>
      </c>
      <c r="P40" s="163">
        <v>0</v>
      </c>
      <c r="Q40" s="163">
        <v>0</v>
      </c>
      <c r="R40" s="161"/>
      <c r="S40" s="283" t="str">
        <f t="shared" si="5"/>
        <v xml:space="preserve"> </v>
      </c>
    </row>
    <row r="41" spans="1:27" ht="33" hidden="1" customHeight="1">
      <c r="A41" s="287"/>
      <c r="B41" s="287"/>
      <c r="C41" s="579"/>
      <c r="D41" s="580"/>
      <c r="E41" s="581"/>
      <c r="F41" s="285"/>
      <c r="G41" s="286"/>
      <c r="H41" s="285"/>
      <c r="I41" s="207">
        <v>1</v>
      </c>
      <c r="J41" s="284">
        <v>0</v>
      </c>
      <c r="K41" s="164">
        <f t="shared" si="3"/>
        <v>0</v>
      </c>
      <c r="L41" s="165">
        <v>0</v>
      </c>
      <c r="M41" s="165">
        <v>0</v>
      </c>
      <c r="N41" s="164">
        <f t="shared" si="4"/>
        <v>0</v>
      </c>
      <c r="O41" s="163">
        <v>0</v>
      </c>
      <c r="P41" s="163">
        <v>0</v>
      </c>
      <c r="Q41" s="163">
        <v>0</v>
      </c>
      <c r="R41" s="161"/>
      <c r="S41" s="283" t="str">
        <f t="shared" si="5"/>
        <v xml:space="preserve"> </v>
      </c>
    </row>
    <row r="42" spans="1:27" ht="33" hidden="1" customHeight="1">
      <c r="A42" s="287"/>
      <c r="B42" s="287"/>
      <c r="C42" s="579"/>
      <c r="D42" s="580"/>
      <c r="E42" s="581"/>
      <c r="F42" s="285"/>
      <c r="G42" s="286"/>
      <c r="H42" s="285"/>
      <c r="I42" s="207">
        <v>1</v>
      </c>
      <c r="J42" s="284">
        <v>0</v>
      </c>
      <c r="K42" s="164">
        <f t="shared" si="3"/>
        <v>0</v>
      </c>
      <c r="L42" s="165">
        <v>0</v>
      </c>
      <c r="M42" s="165">
        <v>0</v>
      </c>
      <c r="N42" s="164">
        <f t="shared" si="4"/>
        <v>0</v>
      </c>
      <c r="O42" s="163">
        <v>0</v>
      </c>
      <c r="P42" s="163">
        <v>0</v>
      </c>
      <c r="Q42" s="163">
        <v>0</v>
      </c>
      <c r="R42" s="161"/>
      <c r="S42" s="283" t="str">
        <f t="shared" si="5"/>
        <v xml:space="preserve"> </v>
      </c>
    </row>
    <row r="43" spans="1:27" ht="21.95" customHeight="1">
      <c r="A43" s="546"/>
      <c r="B43" s="582" t="s">
        <v>75</v>
      </c>
      <c r="C43" s="591"/>
      <c r="D43" s="591"/>
      <c r="E43" s="591"/>
      <c r="F43" s="591"/>
      <c r="G43" s="591"/>
      <c r="H43" s="591"/>
      <c r="I43" s="591"/>
      <c r="J43" s="592"/>
      <c r="K43" s="159">
        <f t="shared" ref="K43:Q43" si="6">SUM(K28:K42)</f>
        <v>82720</v>
      </c>
      <c r="L43" s="159">
        <f t="shared" si="6"/>
        <v>29480</v>
      </c>
      <c r="M43" s="159">
        <f t="shared" si="6"/>
        <v>53240</v>
      </c>
      <c r="N43" s="159">
        <f t="shared" si="6"/>
        <v>0</v>
      </c>
      <c r="O43" s="159">
        <f t="shared" si="6"/>
        <v>0</v>
      </c>
      <c r="P43" s="159">
        <f t="shared" si="6"/>
        <v>0</v>
      </c>
      <c r="Q43" s="159">
        <f t="shared" si="6"/>
        <v>0</v>
      </c>
      <c r="R43" s="159"/>
    </row>
    <row r="44" spans="1:27" ht="37.5" customHeight="1">
      <c r="A44" s="547"/>
      <c r="B44" s="203" t="s">
        <v>76</v>
      </c>
      <c r="C44" s="593" t="s">
        <v>77</v>
      </c>
      <c r="D44" s="594"/>
      <c r="E44" s="594"/>
      <c r="F44" s="594"/>
      <c r="G44" s="594"/>
      <c r="H44" s="594"/>
      <c r="I44" s="594"/>
      <c r="J44" s="594"/>
      <c r="K44" s="594"/>
      <c r="L44" s="594"/>
      <c r="M44" s="594"/>
      <c r="N44" s="594"/>
      <c r="O44" s="594"/>
      <c r="P44" s="594"/>
      <c r="Q44" s="594"/>
      <c r="R44" s="595"/>
    </row>
    <row r="45" spans="1:27" ht="32.1" customHeight="1">
      <c r="A45" s="547"/>
      <c r="B45" s="176" t="s">
        <v>78</v>
      </c>
      <c r="C45" s="603" t="s">
        <v>79</v>
      </c>
      <c r="D45" s="604"/>
      <c r="E45" s="604"/>
      <c r="F45" s="604"/>
      <c r="G45" s="604"/>
      <c r="H45" s="605"/>
      <c r="I45" s="202" t="s">
        <v>80</v>
      </c>
      <c r="J45" s="201" t="s">
        <v>81</v>
      </c>
      <c r="K45" s="173" t="s">
        <v>50</v>
      </c>
      <c r="L45" s="173" t="s">
        <v>51</v>
      </c>
      <c r="M45" s="173" t="s">
        <v>52</v>
      </c>
      <c r="N45" s="173" t="s">
        <v>53</v>
      </c>
      <c r="O45" s="172" t="s">
        <v>54</v>
      </c>
      <c r="P45" s="172" t="s">
        <v>55</v>
      </c>
      <c r="Q45" s="172" t="s">
        <v>56</v>
      </c>
      <c r="R45" s="172" t="s">
        <v>57</v>
      </c>
      <c r="T45" s="635" t="s">
        <v>82</v>
      </c>
      <c r="U45" s="700"/>
      <c r="V45" s="700"/>
      <c r="W45" s="700"/>
      <c r="X45" s="700"/>
      <c r="Y45" s="700"/>
      <c r="Z45" s="700"/>
      <c r="AA45" s="700"/>
    </row>
    <row r="46" spans="1:27" ht="21.95" customHeight="1">
      <c r="A46" s="547"/>
      <c r="B46" s="171" t="str">
        <f>B28</f>
        <v>Sally Smith, Executive Director</v>
      </c>
      <c r="C46" s="573" t="s">
        <v>83</v>
      </c>
      <c r="D46" s="574"/>
      <c r="E46" s="574"/>
      <c r="F46" s="574"/>
      <c r="G46" s="574"/>
      <c r="H46" s="575"/>
      <c r="I46" s="282">
        <f t="shared" ref="I46:I60" si="7">K28</f>
        <v>30000</v>
      </c>
      <c r="J46" s="281">
        <v>0.3</v>
      </c>
      <c r="K46" s="166">
        <f t="shared" ref="K46:K60" si="8">ROUND((I46*J46),0)</f>
        <v>9000</v>
      </c>
      <c r="L46" s="165">
        <v>2619</v>
      </c>
      <c r="M46" s="165">
        <v>6381</v>
      </c>
      <c r="N46" s="164">
        <f t="shared" ref="N46:N60" si="9">K46-L46-M46</f>
        <v>0</v>
      </c>
      <c r="O46" s="163">
        <v>0</v>
      </c>
      <c r="P46" s="163">
        <v>0</v>
      </c>
      <c r="Q46" s="163">
        <v>0</v>
      </c>
      <c r="R46" s="161"/>
      <c r="T46" s="636"/>
      <c r="U46" s="700"/>
      <c r="V46" s="700"/>
      <c r="W46" s="700"/>
      <c r="X46" s="700"/>
      <c r="Y46" s="700"/>
      <c r="Z46" s="700"/>
      <c r="AA46" s="700"/>
    </row>
    <row r="47" spans="1:27" ht="21.95" customHeight="1">
      <c r="A47" s="547"/>
      <c r="B47" s="171" t="str">
        <f>B29</f>
        <v xml:space="preserve"> Associate Director - to be hired</v>
      </c>
      <c r="C47" s="573" t="s">
        <v>83</v>
      </c>
      <c r="D47" s="574"/>
      <c r="E47" s="574"/>
      <c r="F47" s="574"/>
      <c r="G47" s="574"/>
      <c r="H47" s="575"/>
      <c r="I47" s="282">
        <f t="shared" si="7"/>
        <v>24000</v>
      </c>
      <c r="J47" s="281">
        <v>0.3</v>
      </c>
      <c r="K47" s="166">
        <f t="shared" si="8"/>
        <v>7200</v>
      </c>
      <c r="L47" s="165">
        <v>0</v>
      </c>
      <c r="M47" s="165">
        <v>7200</v>
      </c>
      <c r="N47" s="164">
        <f t="shared" si="9"/>
        <v>0</v>
      </c>
      <c r="O47" s="163">
        <v>0</v>
      </c>
      <c r="P47" s="163">
        <v>0</v>
      </c>
      <c r="Q47" s="163">
        <v>0</v>
      </c>
      <c r="R47" s="161"/>
      <c r="T47" s="636"/>
      <c r="U47" s="700"/>
      <c r="V47" s="700"/>
      <c r="W47" s="700"/>
      <c r="X47" s="700"/>
      <c r="Y47" s="700"/>
      <c r="Z47" s="700"/>
      <c r="AA47" s="700"/>
    </row>
    <row r="48" spans="1:27" ht="21.95" customHeight="1">
      <c r="A48" s="547"/>
      <c r="B48" s="171" t="str">
        <f>B30</f>
        <v>Robert Klein, Training &amp; TA Coordinator</v>
      </c>
      <c r="C48" s="573" t="s">
        <v>83</v>
      </c>
      <c r="D48" s="574"/>
      <c r="E48" s="574"/>
      <c r="F48" s="574"/>
      <c r="G48" s="574"/>
      <c r="H48" s="575"/>
      <c r="I48" s="282">
        <f t="shared" si="7"/>
        <v>27000</v>
      </c>
      <c r="J48" s="281">
        <v>0.3</v>
      </c>
      <c r="K48" s="166">
        <f t="shared" si="8"/>
        <v>8100</v>
      </c>
      <c r="L48" s="165">
        <v>6235</v>
      </c>
      <c r="M48" s="165">
        <v>1865</v>
      </c>
      <c r="N48" s="164">
        <f t="shared" si="9"/>
        <v>0</v>
      </c>
      <c r="O48" s="163">
        <v>0</v>
      </c>
      <c r="P48" s="163">
        <v>0</v>
      </c>
      <c r="Q48" s="163">
        <v>0</v>
      </c>
      <c r="R48" s="161"/>
      <c r="T48" s="636"/>
      <c r="U48" s="700"/>
      <c r="V48" s="700"/>
      <c r="W48" s="700"/>
      <c r="X48" s="700"/>
      <c r="Y48" s="700"/>
      <c r="Z48" s="700"/>
      <c r="AA48" s="700"/>
    </row>
    <row r="49" spans="1:27" ht="21.95" customHeight="1">
      <c r="A49" s="547"/>
      <c r="B49" s="171" t="str">
        <f>B31</f>
        <v>Training &amp; Admin Support Specialist</v>
      </c>
      <c r="C49" s="573" t="s">
        <v>84</v>
      </c>
      <c r="D49" s="574"/>
      <c r="E49" s="574"/>
      <c r="F49" s="574"/>
      <c r="G49" s="574"/>
      <c r="H49" s="575"/>
      <c r="I49" s="282">
        <f t="shared" si="7"/>
        <v>1720</v>
      </c>
      <c r="J49" s="281">
        <v>0.09</v>
      </c>
      <c r="K49" s="166">
        <f t="shared" si="8"/>
        <v>155</v>
      </c>
      <c r="L49" s="165">
        <v>0</v>
      </c>
      <c r="M49" s="165">
        <v>155</v>
      </c>
      <c r="N49" s="164">
        <f t="shared" si="9"/>
        <v>0</v>
      </c>
      <c r="O49" s="163">
        <v>0</v>
      </c>
      <c r="P49" s="163">
        <v>0</v>
      </c>
      <c r="Q49" s="163">
        <v>0</v>
      </c>
      <c r="R49" s="161"/>
      <c r="T49" s="636"/>
      <c r="U49" s="700"/>
      <c r="V49" s="700"/>
      <c r="W49" s="700"/>
      <c r="X49" s="700"/>
      <c r="Y49" s="700"/>
      <c r="Z49" s="700"/>
      <c r="AA49" s="700"/>
    </row>
    <row r="50" spans="1:27" ht="21.95" customHeight="1">
      <c r="A50" s="547"/>
      <c r="B50" s="171"/>
      <c r="C50" s="573"/>
      <c r="D50" s="574"/>
      <c r="E50" s="574"/>
      <c r="F50" s="574"/>
      <c r="G50" s="574"/>
      <c r="H50" s="575"/>
      <c r="I50" s="282">
        <f t="shared" si="7"/>
        <v>0</v>
      </c>
      <c r="J50" s="281">
        <v>0</v>
      </c>
      <c r="K50" s="166">
        <f t="shared" si="8"/>
        <v>0</v>
      </c>
      <c r="L50" s="165">
        <v>0</v>
      </c>
      <c r="M50" s="165">
        <v>0</v>
      </c>
      <c r="N50" s="164">
        <f t="shared" si="9"/>
        <v>0</v>
      </c>
      <c r="O50" s="163">
        <v>0</v>
      </c>
      <c r="P50" s="163">
        <v>0</v>
      </c>
      <c r="Q50" s="163">
        <v>0</v>
      </c>
      <c r="R50" s="161"/>
      <c r="T50" s="636"/>
      <c r="U50" s="700"/>
      <c r="V50" s="700"/>
      <c r="W50" s="700"/>
      <c r="X50" s="700"/>
      <c r="Y50" s="700"/>
      <c r="Z50" s="700"/>
      <c r="AA50" s="700"/>
    </row>
    <row r="51" spans="1:27" ht="21.95" customHeight="1">
      <c r="A51" s="547"/>
      <c r="B51" s="171">
        <f t="shared" ref="B51:B60" si="10">B33</f>
        <v>0</v>
      </c>
      <c r="C51" s="573"/>
      <c r="D51" s="574"/>
      <c r="E51" s="574"/>
      <c r="F51" s="574"/>
      <c r="G51" s="574"/>
      <c r="H51" s="575"/>
      <c r="I51" s="282">
        <f t="shared" si="7"/>
        <v>0</v>
      </c>
      <c r="J51" s="281">
        <v>0</v>
      </c>
      <c r="K51" s="166">
        <f t="shared" si="8"/>
        <v>0</v>
      </c>
      <c r="L51" s="165">
        <v>0</v>
      </c>
      <c r="M51" s="165">
        <v>0</v>
      </c>
      <c r="N51" s="164">
        <f t="shared" si="9"/>
        <v>0</v>
      </c>
      <c r="O51" s="163">
        <v>0</v>
      </c>
      <c r="P51" s="163">
        <v>0</v>
      </c>
      <c r="Q51" s="163">
        <v>0</v>
      </c>
      <c r="R51" s="161"/>
      <c r="T51" s="636"/>
      <c r="U51" s="700"/>
      <c r="V51" s="700"/>
      <c r="W51" s="700"/>
      <c r="X51" s="700"/>
      <c r="Y51" s="700"/>
      <c r="Z51" s="700"/>
      <c r="AA51" s="700"/>
    </row>
    <row r="52" spans="1:27" ht="21.95" customHeight="1">
      <c r="A52" s="547"/>
      <c r="B52" s="171">
        <f t="shared" si="10"/>
        <v>0</v>
      </c>
      <c r="C52" s="573"/>
      <c r="D52" s="574"/>
      <c r="E52" s="574"/>
      <c r="F52" s="574"/>
      <c r="G52" s="574"/>
      <c r="H52" s="575"/>
      <c r="I52" s="282">
        <f t="shared" si="7"/>
        <v>0</v>
      </c>
      <c r="J52" s="281">
        <v>0</v>
      </c>
      <c r="K52" s="166">
        <f t="shared" si="8"/>
        <v>0</v>
      </c>
      <c r="L52" s="165">
        <v>0</v>
      </c>
      <c r="M52" s="165">
        <v>0</v>
      </c>
      <c r="N52" s="164">
        <f t="shared" si="9"/>
        <v>0</v>
      </c>
      <c r="O52" s="163">
        <v>0</v>
      </c>
      <c r="P52" s="163">
        <v>0</v>
      </c>
      <c r="Q52" s="163">
        <v>0</v>
      </c>
      <c r="R52" s="161"/>
      <c r="T52" s="636"/>
      <c r="U52" s="700"/>
      <c r="V52" s="700"/>
      <c r="W52" s="700"/>
      <c r="X52" s="700"/>
      <c r="Y52" s="700"/>
      <c r="Z52" s="700"/>
      <c r="AA52" s="700"/>
    </row>
    <row r="53" spans="1:27" ht="21.95" customHeight="1">
      <c r="A53" s="547"/>
      <c r="B53" s="171">
        <f t="shared" si="10"/>
        <v>0</v>
      </c>
      <c r="C53" s="573"/>
      <c r="D53" s="574"/>
      <c r="E53" s="574"/>
      <c r="F53" s="574"/>
      <c r="G53" s="574"/>
      <c r="H53" s="575"/>
      <c r="I53" s="282">
        <f t="shared" si="7"/>
        <v>0</v>
      </c>
      <c r="J53" s="281">
        <v>0</v>
      </c>
      <c r="K53" s="166">
        <f t="shared" si="8"/>
        <v>0</v>
      </c>
      <c r="L53" s="165">
        <v>0</v>
      </c>
      <c r="M53" s="165">
        <v>0</v>
      </c>
      <c r="N53" s="164">
        <f t="shared" si="9"/>
        <v>0</v>
      </c>
      <c r="O53" s="163">
        <v>0</v>
      </c>
      <c r="P53" s="163">
        <v>0</v>
      </c>
      <c r="Q53" s="163">
        <v>0</v>
      </c>
      <c r="R53" s="161"/>
      <c r="T53" s="636"/>
      <c r="U53" s="700"/>
      <c r="V53" s="700"/>
      <c r="W53" s="700"/>
      <c r="X53" s="700"/>
      <c r="Y53" s="700"/>
      <c r="Z53" s="700"/>
      <c r="AA53" s="700"/>
    </row>
    <row r="54" spans="1:27" ht="21.95" customHeight="1">
      <c r="A54" s="547"/>
      <c r="B54" s="171">
        <f t="shared" si="10"/>
        <v>0</v>
      </c>
      <c r="C54" s="573"/>
      <c r="D54" s="574"/>
      <c r="E54" s="574"/>
      <c r="F54" s="574"/>
      <c r="G54" s="574"/>
      <c r="H54" s="575"/>
      <c r="I54" s="282">
        <f t="shared" si="7"/>
        <v>0</v>
      </c>
      <c r="J54" s="281">
        <v>0</v>
      </c>
      <c r="K54" s="166">
        <f t="shared" si="8"/>
        <v>0</v>
      </c>
      <c r="L54" s="165">
        <v>0</v>
      </c>
      <c r="M54" s="165">
        <v>0</v>
      </c>
      <c r="N54" s="164">
        <f t="shared" si="9"/>
        <v>0</v>
      </c>
      <c r="O54" s="163">
        <v>0</v>
      </c>
      <c r="P54" s="163">
        <v>0</v>
      </c>
      <c r="Q54" s="163">
        <v>0</v>
      </c>
      <c r="R54" s="161"/>
      <c r="T54" s="636"/>
      <c r="U54" s="700"/>
      <c r="V54" s="700"/>
      <c r="W54" s="700"/>
      <c r="X54" s="700"/>
      <c r="Y54" s="700"/>
      <c r="Z54" s="700"/>
      <c r="AA54" s="700"/>
    </row>
    <row r="55" spans="1:27" ht="21.95" hidden="1" customHeight="1">
      <c r="A55" s="547"/>
      <c r="B55" s="171">
        <f t="shared" si="10"/>
        <v>0</v>
      </c>
      <c r="C55" s="573"/>
      <c r="D55" s="574"/>
      <c r="E55" s="574"/>
      <c r="F55" s="574"/>
      <c r="G55" s="574"/>
      <c r="H55" s="575"/>
      <c r="I55" s="282">
        <f t="shared" si="7"/>
        <v>0</v>
      </c>
      <c r="J55" s="281">
        <v>0</v>
      </c>
      <c r="K55" s="166">
        <f t="shared" si="8"/>
        <v>0</v>
      </c>
      <c r="L55" s="165">
        <v>0</v>
      </c>
      <c r="M55" s="165">
        <v>0</v>
      </c>
      <c r="N55" s="164">
        <f t="shared" si="9"/>
        <v>0</v>
      </c>
      <c r="O55" s="163">
        <v>0</v>
      </c>
      <c r="P55" s="163">
        <v>0</v>
      </c>
      <c r="Q55" s="163">
        <v>0</v>
      </c>
      <c r="R55" s="161"/>
      <c r="W55" s="156" t="s">
        <v>85</v>
      </c>
    </row>
    <row r="56" spans="1:27" ht="21.95" hidden="1" customHeight="1">
      <c r="A56" s="547"/>
      <c r="B56" s="171">
        <f t="shared" si="10"/>
        <v>0</v>
      </c>
      <c r="C56" s="573"/>
      <c r="D56" s="574"/>
      <c r="E56" s="574"/>
      <c r="F56" s="574"/>
      <c r="G56" s="574"/>
      <c r="H56" s="575"/>
      <c r="I56" s="282">
        <f t="shared" si="7"/>
        <v>0</v>
      </c>
      <c r="J56" s="281">
        <v>0</v>
      </c>
      <c r="K56" s="166">
        <f t="shared" si="8"/>
        <v>0</v>
      </c>
      <c r="L56" s="165">
        <v>0</v>
      </c>
      <c r="M56" s="165">
        <v>0</v>
      </c>
      <c r="N56" s="164">
        <f t="shared" si="9"/>
        <v>0</v>
      </c>
      <c r="O56" s="163">
        <v>0</v>
      </c>
      <c r="P56" s="163">
        <v>0</v>
      </c>
      <c r="Q56" s="163">
        <v>0</v>
      </c>
      <c r="R56" s="161"/>
    </row>
    <row r="57" spans="1:27" ht="21.95" hidden="1" customHeight="1">
      <c r="A57" s="547"/>
      <c r="B57" s="171">
        <f t="shared" si="10"/>
        <v>0</v>
      </c>
      <c r="C57" s="573"/>
      <c r="D57" s="574"/>
      <c r="E57" s="574"/>
      <c r="F57" s="574"/>
      <c r="G57" s="574"/>
      <c r="H57" s="575"/>
      <c r="I57" s="282">
        <f t="shared" si="7"/>
        <v>0</v>
      </c>
      <c r="J57" s="281">
        <v>0</v>
      </c>
      <c r="K57" s="166">
        <f t="shared" si="8"/>
        <v>0</v>
      </c>
      <c r="L57" s="165">
        <v>0</v>
      </c>
      <c r="M57" s="165">
        <v>0</v>
      </c>
      <c r="N57" s="164">
        <f t="shared" si="9"/>
        <v>0</v>
      </c>
      <c r="O57" s="163">
        <v>0</v>
      </c>
      <c r="P57" s="163">
        <v>0</v>
      </c>
      <c r="Q57" s="163">
        <v>0</v>
      </c>
      <c r="R57" s="161"/>
    </row>
    <row r="58" spans="1:27" ht="21.95" hidden="1" customHeight="1">
      <c r="A58" s="547"/>
      <c r="B58" s="171">
        <f t="shared" si="10"/>
        <v>0</v>
      </c>
      <c r="C58" s="573"/>
      <c r="D58" s="574"/>
      <c r="E58" s="574"/>
      <c r="F58" s="574"/>
      <c r="G58" s="574"/>
      <c r="H58" s="575"/>
      <c r="I58" s="282">
        <f t="shared" si="7"/>
        <v>0</v>
      </c>
      <c r="J58" s="281">
        <v>0</v>
      </c>
      <c r="K58" s="166">
        <f t="shared" si="8"/>
        <v>0</v>
      </c>
      <c r="L58" s="165">
        <v>0</v>
      </c>
      <c r="M58" s="165">
        <v>0</v>
      </c>
      <c r="N58" s="164">
        <f t="shared" si="9"/>
        <v>0</v>
      </c>
      <c r="O58" s="163">
        <v>0</v>
      </c>
      <c r="P58" s="163">
        <v>0</v>
      </c>
      <c r="Q58" s="163">
        <v>0</v>
      </c>
      <c r="R58" s="161"/>
    </row>
    <row r="59" spans="1:27" ht="21.95" hidden="1" customHeight="1">
      <c r="A59" s="547"/>
      <c r="B59" s="171">
        <f t="shared" si="10"/>
        <v>0</v>
      </c>
      <c r="C59" s="573"/>
      <c r="D59" s="574"/>
      <c r="E59" s="574"/>
      <c r="F59" s="574"/>
      <c r="G59" s="574"/>
      <c r="H59" s="575"/>
      <c r="I59" s="282">
        <f t="shared" si="7"/>
        <v>0</v>
      </c>
      <c r="J59" s="281">
        <v>0</v>
      </c>
      <c r="K59" s="166">
        <f t="shared" si="8"/>
        <v>0</v>
      </c>
      <c r="L59" s="165">
        <v>0</v>
      </c>
      <c r="M59" s="165">
        <v>0</v>
      </c>
      <c r="N59" s="164">
        <f t="shared" si="9"/>
        <v>0</v>
      </c>
      <c r="O59" s="163">
        <v>0</v>
      </c>
      <c r="P59" s="163">
        <v>0</v>
      </c>
      <c r="Q59" s="163">
        <v>0</v>
      </c>
      <c r="R59" s="161"/>
    </row>
    <row r="60" spans="1:27" ht="21.95" hidden="1" customHeight="1">
      <c r="A60" s="547"/>
      <c r="B60" s="171">
        <f t="shared" si="10"/>
        <v>0</v>
      </c>
      <c r="C60" s="573"/>
      <c r="D60" s="574"/>
      <c r="E60" s="574"/>
      <c r="F60" s="574"/>
      <c r="G60" s="574"/>
      <c r="H60" s="575"/>
      <c r="I60" s="282">
        <f t="shared" si="7"/>
        <v>0</v>
      </c>
      <c r="J60" s="281">
        <v>0</v>
      </c>
      <c r="K60" s="166">
        <f t="shared" si="8"/>
        <v>0</v>
      </c>
      <c r="L60" s="165">
        <v>0</v>
      </c>
      <c r="M60" s="165">
        <v>0</v>
      </c>
      <c r="N60" s="164">
        <f t="shared" si="9"/>
        <v>0</v>
      </c>
      <c r="O60" s="163">
        <v>0</v>
      </c>
      <c r="P60" s="163">
        <v>0</v>
      </c>
      <c r="Q60" s="163">
        <v>0</v>
      </c>
      <c r="R60" s="161"/>
    </row>
    <row r="61" spans="1:27" ht="21.95" customHeight="1">
      <c r="A61" s="547"/>
      <c r="B61" s="692" t="s">
        <v>86</v>
      </c>
      <c r="C61" s="693"/>
      <c r="D61" s="693"/>
      <c r="E61" s="693"/>
      <c r="F61" s="693"/>
      <c r="G61" s="693"/>
      <c r="H61" s="694"/>
      <c r="I61" s="695" t="s">
        <v>87</v>
      </c>
      <c r="J61" s="696"/>
      <c r="K61" s="696"/>
      <c r="L61" s="696"/>
      <c r="M61" s="696"/>
      <c r="N61" s="696"/>
      <c r="O61" s="696"/>
      <c r="P61" s="696"/>
      <c r="Q61" s="696"/>
      <c r="R61" s="697"/>
      <c r="S61" s="177"/>
    </row>
    <row r="62" spans="1:27" ht="60.75" customHeight="1">
      <c r="A62" s="547"/>
      <c r="B62" s="596" t="s">
        <v>88</v>
      </c>
      <c r="C62" s="597"/>
      <c r="D62" s="596" t="s">
        <v>89</v>
      </c>
      <c r="E62" s="597"/>
      <c r="F62" s="597"/>
      <c r="G62" s="597"/>
      <c r="H62" s="598"/>
      <c r="I62" s="599" t="s">
        <v>85</v>
      </c>
      <c r="J62" s="600"/>
      <c r="K62" s="600"/>
      <c r="L62" s="600"/>
      <c r="M62" s="600"/>
      <c r="N62" s="600"/>
      <c r="O62" s="600"/>
      <c r="P62" s="600"/>
      <c r="Q62" s="600"/>
      <c r="R62" s="600"/>
      <c r="T62" s="280" t="s">
        <v>90</v>
      </c>
    </row>
    <row r="63" spans="1:27" ht="21.95" customHeight="1">
      <c r="A63" s="548"/>
      <c r="B63" s="582" t="s">
        <v>91</v>
      </c>
      <c r="C63" s="583"/>
      <c r="D63" s="583"/>
      <c r="E63" s="583"/>
      <c r="F63" s="583"/>
      <c r="G63" s="583"/>
      <c r="H63" s="583"/>
      <c r="I63" s="583"/>
      <c r="J63" s="584"/>
      <c r="K63" s="159">
        <f t="shared" ref="K63:Q63" si="11">SUM(K46:K60)</f>
        <v>24455</v>
      </c>
      <c r="L63" s="159">
        <f t="shared" si="11"/>
        <v>8854</v>
      </c>
      <c r="M63" s="159">
        <f t="shared" si="11"/>
        <v>15601</v>
      </c>
      <c r="N63" s="159">
        <f t="shared" si="11"/>
        <v>0</v>
      </c>
      <c r="O63" s="159">
        <f t="shared" si="11"/>
        <v>0</v>
      </c>
      <c r="P63" s="159">
        <f t="shared" si="11"/>
        <v>0</v>
      </c>
      <c r="Q63" s="159">
        <f t="shared" si="11"/>
        <v>0</v>
      </c>
      <c r="R63" s="159"/>
    </row>
    <row r="64" spans="1:27" ht="37.5" customHeight="1">
      <c r="A64" s="540" t="s">
        <v>42</v>
      </c>
      <c r="B64" s="279" t="s">
        <v>92</v>
      </c>
      <c r="C64" s="474" t="s">
        <v>93</v>
      </c>
      <c r="D64" s="475"/>
      <c r="E64" s="475"/>
      <c r="F64" s="475"/>
      <c r="G64" s="475"/>
      <c r="H64" s="475"/>
      <c r="I64" s="475"/>
      <c r="J64" s="475"/>
      <c r="K64" s="475"/>
      <c r="L64" s="475"/>
      <c r="M64" s="475"/>
      <c r="N64" s="475"/>
      <c r="O64" s="475"/>
      <c r="P64" s="475"/>
      <c r="Q64" s="475"/>
      <c r="R64" s="475"/>
      <c r="S64" s="177"/>
    </row>
    <row r="65" spans="1:27" ht="63.95" customHeight="1">
      <c r="A65" s="541"/>
      <c r="B65" s="278" t="s">
        <v>94</v>
      </c>
      <c r="C65" s="276" t="s">
        <v>95</v>
      </c>
      <c r="D65" s="276" t="s">
        <v>96</v>
      </c>
      <c r="E65" s="277" t="s">
        <v>97</v>
      </c>
      <c r="F65" s="274" t="s">
        <v>98</v>
      </c>
      <c r="G65" s="276" t="s">
        <v>99</v>
      </c>
      <c r="H65" s="274" t="s">
        <v>100</v>
      </c>
      <c r="I65" s="274" t="s">
        <v>101</v>
      </c>
      <c r="J65" s="275" t="s">
        <v>102</v>
      </c>
      <c r="K65" s="274" t="s">
        <v>50</v>
      </c>
      <c r="L65" s="173" t="s">
        <v>51</v>
      </c>
      <c r="M65" s="173" t="s">
        <v>52</v>
      </c>
      <c r="N65" s="173" t="s">
        <v>53</v>
      </c>
      <c r="O65" s="172" t="s">
        <v>54</v>
      </c>
      <c r="P65" s="172" t="s">
        <v>55</v>
      </c>
      <c r="Q65" s="172" t="s">
        <v>56</v>
      </c>
      <c r="R65" s="172" t="s">
        <v>57</v>
      </c>
      <c r="S65" s="219"/>
    </row>
    <row r="66" spans="1:27" ht="21.95" customHeight="1">
      <c r="A66" s="537" t="s">
        <v>103</v>
      </c>
      <c r="B66" s="564" t="s">
        <v>104</v>
      </c>
      <c r="C66" s="567" t="s">
        <v>105</v>
      </c>
      <c r="D66" s="272" t="s">
        <v>106</v>
      </c>
      <c r="E66" s="273">
        <v>224</v>
      </c>
      <c r="F66" s="272" t="s">
        <v>107</v>
      </c>
      <c r="G66" s="271">
        <v>3</v>
      </c>
      <c r="H66" s="270">
        <v>2</v>
      </c>
      <c r="I66" s="269">
        <v>1</v>
      </c>
      <c r="J66" s="268">
        <f t="shared" ref="J66:J113" si="12">E66*G66*H66*I66</f>
        <v>1344</v>
      </c>
      <c r="K66" s="555">
        <f>ROUND((J66+J67+J68),0)</f>
        <v>1949</v>
      </c>
      <c r="L66" s="558">
        <v>1949</v>
      </c>
      <c r="M66" s="558">
        <v>0</v>
      </c>
      <c r="N66" s="555">
        <f>K66-L66-M66</f>
        <v>0</v>
      </c>
      <c r="O66" s="552">
        <v>0</v>
      </c>
      <c r="P66" s="552">
        <v>0</v>
      </c>
      <c r="Q66" s="552">
        <v>0</v>
      </c>
      <c r="R66" s="561" t="s">
        <v>108</v>
      </c>
      <c r="S66" s="234">
        <f t="shared" ref="S66:S113" si="13">IF(ISNUMBER(SEARCH("Reg",D66)),"No Reg Fees move to other",0)</f>
        <v>0</v>
      </c>
      <c r="T66" s="635" t="s">
        <v>351</v>
      </c>
      <c r="U66" s="700"/>
      <c r="V66" s="700"/>
      <c r="W66" s="700"/>
      <c r="X66" s="700"/>
      <c r="Y66" s="700"/>
      <c r="Z66" s="700"/>
      <c r="AA66" s="700"/>
    </row>
    <row r="67" spans="1:27" ht="21.95" customHeight="1">
      <c r="A67" s="538"/>
      <c r="B67" s="565"/>
      <c r="C67" s="568"/>
      <c r="D67" s="262" t="s">
        <v>109</v>
      </c>
      <c r="E67" s="263">
        <v>405</v>
      </c>
      <c r="F67" s="262" t="s">
        <v>110</v>
      </c>
      <c r="G67" s="261">
        <v>1</v>
      </c>
      <c r="H67" s="260">
        <v>1</v>
      </c>
      <c r="I67" s="259">
        <v>1</v>
      </c>
      <c r="J67" s="241">
        <f t="shared" si="12"/>
        <v>405</v>
      </c>
      <c r="K67" s="556"/>
      <c r="L67" s="559"/>
      <c r="M67" s="559"/>
      <c r="N67" s="556"/>
      <c r="O67" s="553"/>
      <c r="P67" s="553"/>
      <c r="Q67" s="553"/>
      <c r="R67" s="562"/>
      <c r="S67" s="234">
        <f t="shared" si="13"/>
        <v>0</v>
      </c>
      <c r="T67" s="636"/>
      <c r="U67" s="700"/>
      <c r="V67" s="700"/>
      <c r="W67" s="700"/>
      <c r="X67" s="700"/>
      <c r="Y67" s="700"/>
      <c r="Z67" s="700"/>
      <c r="AA67" s="700"/>
    </row>
    <row r="68" spans="1:27" ht="21.95" customHeight="1" thickBot="1">
      <c r="A68" s="539"/>
      <c r="B68" s="566"/>
      <c r="C68" s="569"/>
      <c r="D68" s="257" t="s">
        <v>111</v>
      </c>
      <c r="E68" s="258">
        <v>200</v>
      </c>
      <c r="F68" s="257" t="s">
        <v>31</v>
      </c>
      <c r="G68" s="256">
        <v>1</v>
      </c>
      <c r="H68" s="255">
        <v>1</v>
      </c>
      <c r="I68" s="254">
        <v>1</v>
      </c>
      <c r="J68" s="235">
        <f t="shared" si="12"/>
        <v>200</v>
      </c>
      <c r="K68" s="557"/>
      <c r="L68" s="560"/>
      <c r="M68" s="560"/>
      <c r="N68" s="557"/>
      <c r="O68" s="554"/>
      <c r="P68" s="554"/>
      <c r="Q68" s="554"/>
      <c r="R68" s="562"/>
      <c r="S68" s="234">
        <f t="shared" si="13"/>
        <v>0</v>
      </c>
      <c r="T68" s="636"/>
      <c r="U68" s="700"/>
      <c r="V68" s="700"/>
      <c r="W68" s="700"/>
      <c r="X68" s="700"/>
      <c r="Y68" s="700"/>
      <c r="Z68" s="700"/>
      <c r="AA68" s="700"/>
    </row>
    <row r="69" spans="1:27" ht="21.95" customHeight="1" thickTop="1">
      <c r="A69" s="542" t="s">
        <v>112</v>
      </c>
      <c r="B69" s="576" t="s">
        <v>113</v>
      </c>
      <c r="C69" s="578" t="s">
        <v>114</v>
      </c>
      <c r="D69" s="253" t="s">
        <v>115</v>
      </c>
      <c r="E69" s="267">
        <v>0.7</v>
      </c>
      <c r="F69" s="253" t="s">
        <v>116</v>
      </c>
      <c r="G69" s="266">
        <v>65</v>
      </c>
      <c r="H69" s="265">
        <v>1</v>
      </c>
      <c r="I69" s="264">
        <v>15</v>
      </c>
      <c r="J69" s="247">
        <f t="shared" si="12"/>
        <v>682.5</v>
      </c>
      <c r="K69" s="563">
        <f>ROUND((J69+J70+J71),0)</f>
        <v>683</v>
      </c>
      <c r="L69" s="558">
        <v>0</v>
      </c>
      <c r="M69" s="558">
        <v>683</v>
      </c>
      <c r="N69" s="555">
        <f>K69-L69-M69</f>
        <v>0</v>
      </c>
      <c r="O69" s="552">
        <v>0</v>
      </c>
      <c r="P69" s="552">
        <v>0</v>
      </c>
      <c r="Q69" s="552">
        <v>0</v>
      </c>
      <c r="R69" s="561" t="s">
        <v>108</v>
      </c>
      <c r="S69" s="234">
        <f t="shared" si="13"/>
        <v>0</v>
      </c>
      <c r="T69" s="636"/>
      <c r="U69" s="700"/>
      <c r="V69" s="700"/>
      <c r="W69" s="700"/>
      <c r="X69" s="700"/>
      <c r="Y69" s="700"/>
      <c r="Z69" s="700"/>
      <c r="AA69" s="700"/>
    </row>
    <row r="70" spans="1:27" ht="21.95" customHeight="1">
      <c r="A70" s="538"/>
      <c r="B70" s="565"/>
      <c r="C70" s="568"/>
      <c r="D70" s="262"/>
      <c r="E70" s="263"/>
      <c r="F70" s="262"/>
      <c r="G70" s="261"/>
      <c r="H70" s="260"/>
      <c r="I70" s="259"/>
      <c r="J70" s="241">
        <f t="shared" si="12"/>
        <v>0</v>
      </c>
      <c r="K70" s="556"/>
      <c r="L70" s="559"/>
      <c r="M70" s="559"/>
      <c r="N70" s="556"/>
      <c r="O70" s="553"/>
      <c r="P70" s="553"/>
      <c r="Q70" s="553"/>
      <c r="R70" s="562"/>
      <c r="S70" s="234">
        <f t="shared" si="13"/>
        <v>0</v>
      </c>
      <c r="T70" s="636"/>
      <c r="U70" s="700"/>
      <c r="V70" s="700"/>
      <c r="W70" s="700"/>
      <c r="X70" s="700"/>
      <c r="Y70" s="700"/>
      <c r="Z70" s="700"/>
      <c r="AA70" s="700"/>
    </row>
    <row r="71" spans="1:27" ht="21.75" customHeight="1" thickBot="1">
      <c r="A71" s="539"/>
      <c r="B71" s="577"/>
      <c r="C71" s="569"/>
      <c r="D71" s="257"/>
      <c r="E71" s="258"/>
      <c r="F71" s="257"/>
      <c r="G71" s="256"/>
      <c r="H71" s="255"/>
      <c r="I71" s="254"/>
      <c r="J71" s="235">
        <f t="shared" si="12"/>
        <v>0</v>
      </c>
      <c r="K71" s="557"/>
      <c r="L71" s="560"/>
      <c r="M71" s="560"/>
      <c r="N71" s="557"/>
      <c r="O71" s="554"/>
      <c r="P71" s="554"/>
      <c r="Q71" s="554"/>
      <c r="R71" s="562"/>
      <c r="S71" s="234">
        <f t="shared" si="13"/>
        <v>0</v>
      </c>
      <c r="T71" s="636"/>
      <c r="U71" s="700"/>
      <c r="V71" s="700"/>
      <c r="W71" s="700"/>
      <c r="X71" s="700"/>
      <c r="Y71" s="700"/>
      <c r="Z71" s="700"/>
      <c r="AA71" s="700"/>
    </row>
    <row r="72" spans="1:27" ht="21.95" customHeight="1" thickTop="1">
      <c r="A72" s="542" t="s">
        <v>117</v>
      </c>
      <c r="B72" s="576" t="s">
        <v>118</v>
      </c>
      <c r="C72" s="570" t="s">
        <v>114</v>
      </c>
      <c r="D72" s="251" t="s">
        <v>115</v>
      </c>
      <c r="E72" s="252">
        <v>0.7</v>
      </c>
      <c r="F72" s="253" t="s">
        <v>116</v>
      </c>
      <c r="G72" s="250">
        <v>65</v>
      </c>
      <c r="H72" s="249">
        <v>1</v>
      </c>
      <c r="I72" s="248">
        <v>25</v>
      </c>
      <c r="J72" s="247">
        <f t="shared" si="12"/>
        <v>1137.5</v>
      </c>
      <c r="K72" s="563">
        <f>ROUND((J72+J73+J74),0)</f>
        <v>1138</v>
      </c>
      <c r="L72" s="558">
        <v>0</v>
      </c>
      <c r="M72" s="558">
        <v>1138</v>
      </c>
      <c r="N72" s="555">
        <f>K72-L72-M72</f>
        <v>0</v>
      </c>
      <c r="O72" s="552">
        <v>0</v>
      </c>
      <c r="P72" s="552">
        <v>0</v>
      </c>
      <c r="Q72" s="552">
        <v>0</v>
      </c>
      <c r="R72" s="561" t="s">
        <v>108</v>
      </c>
      <c r="S72" s="234">
        <f t="shared" si="13"/>
        <v>0</v>
      </c>
      <c r="T72" s="636"/>
      <c r="U72" s="700"/>
      <c r="V72" s="700"/>
      <c r="W72" s="700"/>
      <c r="X72" s="700"/>
      <c r="Y72" s="700"/>
      <c r="Z72" s="700"/>
      <c r="AA72" s="700"/>
    </row>
    <row r="73" spans="1:27" ht="21.95" customHeight="1">
      <c r="A73" s="538"/>
      <c r="B73" s="565"/>
      <c r="C73" s="571"/>
      <c r="D73" s="245"/>
      <c r="E73" s="246"/>
      <c r="F73" s="245"/>
      <c r="G73" s="244"/>
      <c r="H73" s="243"/>
      <c r="I73" s="242"/>
      <c r="J73" s="241">
        <f t="shared" si="12"/>
        <v>0</v>
      </c>
      <c r="K73" s="556"/>
      <c r="L73" s="559"/>
      <c r="M73" s="559"/>
      <c r="N73" s="556"/>
      <c r="O73" s="553"/>
      <c r="P73" s="553"/>
      <c r="Q73" s="553"/>
      <c r="R73" s="562"/>
      <c r="S73" s="234">
        <f t="shared" si="13"/>
        <v>0</v>
      </c>
      <c r="T73" s="636"/>
      <c r="U73" s="700"/>
      <c r="V73" s="700"/>
      <c r="W73" s="700"/>
      <c r="X73" s="700"/>
      <c r="Y73" s="700"/>
      <c r="Z73" s="700"/>
      <c r="AA73" s="700"/>
    </row>
    <row r="74" spans="1:27" ht="21.95" customHeight="1" thickBot="1">
      <c r="A74" s="539"/>
      <c r="B74" s="577"/>
      <c r="C74" s="572"/>
      <c r="D74" s="239"/>
      <c r="E74" s="240"/>
      <c r="F74" s="239"/>
      <c r="G74" s="238"/>
      <c r="H74" s="237"/>
      <c r="I74" s="236"/>
      <c r="J74" s="235">
        <f t="shared" si="12"/>
        <v>0</v>
      </c>
      <c r="K74" s="557"/>
      <c r="L74" s="560"/>
      <c r="M74" s="560"/>
      <c r="N74" s="557"/>
      <c r="O74" s="554"/>
      <c r="P74" s="554"/>
      <c r="Q74" s="554"/>
      <c r="R74" s="562"/>
      <c r="S74" s="234">
        <f t="shared" si="13"/>
        <v>0</v>
      </c>
      <c r="T74" s="636"/>
      <c r="U74" s="700"/>
      <c r="V74" s="700"/>
      <c r="W74" s="700"/>
      <c r="X74" s="700"/>
      <c r="Y74" s="700"/>
      <c r="Z74" s="700"/>
      <c r="AA74" s="700"/>
    </row>
    <row r="75" spans="1:27" ht="21.95" customHeight="1" thickTop="1">
      <c r="A75" s="542"/>
      <c r="B75" s="542"/>
      <c r="C75" s="570"/>
      <c r="D75" s="251"/>
      <c r="E75" s="252"/>
      <c r="F75" s="251"/>
      <c r="G75" s="250"/>
      <c r="H75" s="249"/>
      <c r="I75" s="248"/>
      <c r="J75" s="247">
        <f t="shared" si="12"/>
        <v>0</v>
      </c>
      <c r="K75" s="563">
        <f>ROUND((J75+J76+J77),0)</f>
        <v>0</v>
      </c>
      <c r="L75" s="558">
        <v>0</v>
      </c>
      <c r="M75" s="558">
        <v>0</v>
      </c>
      <c r="N75" s="555">
        <f>K75-L75-M75</f>
        <v>0</v>
      </c>
      <c r="O75" s="552">
        <v>0</v>
      </c>
      <c r="P75" s="552">
        <v>0</v>
      </c>
      <c r="Q75" s="552">
        <v>0</v>
      </c>
      <c r="R75" s="561" t="s">
        <v>108</v>
      </c>
      <c r="S75" s="234">
        <f t="shared" si="13"/>
        <v>0</v>
      </c>
      <c r="T75" s="636"/>
      <c r="U75" s="700"/>
      <c r="V75" s="700"/>
      <c r="W75" s="700"/>
      <c r="X75" s="700"/>
      <c r="Y75" s="700"/>
      <c r="Z75" s="700"/>
      <c r="AA75" s="700"/>
    </row>
    <row r="76" spans="1:27" ht="21.95" customHeight="1">
      <c r="A76" s="538"/>
      <c r="B76" s="538"/>
      <c r="C76" s="571"/>
      <c r="D76" s="245"/>
      <c r="E76" s="246"/>
      <c r="F76" s="245"/>
      <c r="G76" s="244"/>
      <c r="H76" s="243"/>
      <c r="I76" s="242"/>
      <c r="J76" s="241">
        <f t="shared" si="12"/>
        <v>0</v>
      </c>
      <c r="K76" s="556"/>
      <c r="L76" s="559"/>
      <c r="M76" s="559"/>
      <c r="N76" s="556"/>
      <c r="O76" s="553"/>
      <c r="P76" s="553"/>
      <c r="Q76" s="553"/>
      <c r="R76" s="562"/>
      <c r="S76" s="234">
        <f t="shared" si="13"/>
        <v>0</v>
      </c>
      <c r="T76" s="636"/>
      <c r="U76" s="700"/>
      <c r="V76" s="700"/>
      <c r="W76" s="700"/>
      <c r="X76" s="700"/>
      <c r="Y76" s="700"/>
      <c r="Z76" s="700"/>
      <c r="AA76" s="700"/>
    </row>
    <row r="77" spans="1:27" ht="21.95" customHeight="1" thickBot="1">
      <c r="A77" s="539"/>
      <c r="B77" s="539"/>
      <c r="C77" s="572"/>
      <c r="D77" s="239"/>
      <c r="E77" s="240"/>
      <c r="F77" s="239"/>
      <c r="G77" s="238"/>
      <c r="H77" s="237"/>
      <c r="I77" s="236"/>
      <c r="J77" s="235">
        <f t="shared" si="12"/>
        <v>0</v>
      </c>
      <c r="K77" s="557"/>
      <c r="L77" s="560"/>
      <c r="M77" s="560"/>
      <c r="N77" s="557"/>
      <c r="O77" s="554"/>
      <c r="P77" s="554"/>
      <c r="Q77" s="554"/>
      <c r="R77" s="562"/>
      <c r="S77" s="234">
        <f t="shared" si="13"/>
        <v>0</v>
      </c>
      <c r="T77" s="636"/>
      <c r="U77" s="700"/>
      <c r="V77" s="700"/>
      <c r="W77" s="700"/>
      <c r="X77" s="700"/>
      <c r="Y77" s="700"/>
      <c r="Z77" s="700"/>
      <c r="AA77" s="700"/>
    </row>
    <row r="78" spans="1:27" ht="21.95" customHeight="1" thickTop="1">
      <c r="A78" s="542"/>
      <c r="B78" s="542"/>
      <c r="C78" s="570"/>
      <c r="D78" s="251"/>
      <c r="E78" s="252"/>
      <c r="F78" s="251"/>
      <c r="G78" s="250"/>
      <c r="H78" s="249"/>
      <c r="I78" s="248"/>
      <c r="J78" s="247">
        <f t="shared" si="12"/>
        <v>0</v>
      </c>
      <c r="K78" s="563">
        <f>ROUND((J78+J79+J80),0)</f>
        <v>0</v>
      </c>
      <c r="L78" s="558">
        <v>0</v>
      </c>
      <c r="M78" s="558">
        <v>0</v>
      </c>
      <c r="N78" s="555">
        <f>K78-L78-M78</f>
        <v>0</v>
      </c>
      <c r="O78" s="552">
        <v>0</v>
      </c>
      <c r="P78" s="552">
        <v>0</v>
      </c>
      <c r="Q78" s="552">
        <v>0</v>
      </c>
      <c r="R78" s="561" t="s">
        <v>108</v>
      </c>
      <c r="S78" s="234">
        <f t="shared" si="13"/>
        <v>0</v>
      </c>
      <c r="T78" s="636"/>
      <c r="U78" s="700"/>
      <c r="V78" s="700"/>
      <c r="W78" s="700"/>
      <c r="X78" s="700"/>
      <c r="Y78" s="700"/>
      <c r="Z78" s="700"/>
      <c r="AA78" s="700"/>
    </row>
    <row r="79" spans="1:27" ht="21.95" customHeight="1">
      <c r="A79" s="538"/>
      <c r="B79" s="538"/>
      <c r="C79" s="571"/>
      <c r="D79" s="245"/>
      <c r="E79" s="246"/>
      <c r="F79" s="245"/>
      <c r="G79" s="244"/>
      <c r="H79" s="243"/>
      <c r="I79" s="242"/>
      <c r="J79" s="241">
        <f t="shared" si="12"/>
        <v>0</v>
      </c>
      <c r="K79" s="556"/>
      <c r="L79" s="559"/>
      <c r="M79" s="559"/>
      <c r="N79" s="556"/>
      <c r="O79" s="553"/>
      <c r="P79" s="553"/>
      <c r="Q79" s="553"/>
      <c r="R79" s="562"/>
      <c r="S79" s="234">
        <f t="shared" si="13"/>
        <v>0</v>
      </c>
      <c r="T79" s="636"/>
      <c r="U79" s="700"/>
      <c r="V79" s="700"/>
      <c r="W79" s="700"/>
      <c r="X79" s="700"/>
      <c r="Y79" s="700"/>
      <c r="Z79" s="700"/>
      <c r="AA79" s="700"/>
    </row>
    <row r="80" spans="1:27" ht="21.95" customHeight="1" thickBot="1">
      <c r="A80" s="539"/>
      <c r="B80" s="539"/>
      <c r="C80" s="572"/>
      <c r="D80" s="239"/>
      <c r="E80" s="240"/>
      <c r="F80" s="239"/>
      <c r="G80" s="238"/>
      <c r="H80" s="237"/>
      <c r="I80" s="236"/>
      <c r="J80" s="235">
        <f t="shared" si="12"/>
        <v>0</v>
      </c>
      <c r="K80" s="557"/>
      <c r="L80" s="560"/>
      <c r="M80" s="560"/>
      <c r="N80" s="557"/>
      <c r="O80" s="554"/>
      <c r="P80" s="554"/>
      <c r="Q80" s="554"/>
      <c r="R80" s="562"/>
      <c r="S80" s="234">
        <f t="shared" si="13"/>
        <v>0</v>
      </c>
      <c r="T80" s="636"/>
      <c r="U80" s="700"/>
      <c r="V80" s="700"/>
      <c r="W80" s="700"/>
      <c r="X80" s="700"/>
      <c r="Y80" s="700"/>
      <c r="Z80" s="700"/>
      <c r="AA80" s="700"/>
    </row>
    <row r="81" spans="1:27" ht="21.95" customHeight="1" thickTop="1">
      <c r="A81" s="542"/>
      <c r="B81" s="542"/>
      <c r="C81" s="570"/>
      <c r="D81" s="251"/>
      <c r="E81" s="252"/>
      <c r="F81" s="251"/>
      <c r="G81" s="250"/>
      <c r="H81" s="249"/>
      <c r="I81" s="248"/>
      <c r="J81" s="247">
        <f t="shared" si="12"/>
        <v>0</v>
      </c>
      <c r="K81" s="563">
        <f>ROUND((J81+J82+J83),0)</f>
        <v>0</v>
      </c>
      <c r="L81" s="558">
        <v>0</v>
      </c>
      <c r="M81" s="558">
        <v>0</v>
      </c>
      <c r="N81" s="555">
        <f>K81-L81-M81</f>
        <v>0</v>
      </c>
      <c r="O81" s="552">
        <v>0</v>
      </c>
      <c r="P81" s="552">
        <v>0</v>
      </c>
      <c r="Q81" s="552">
        <v>0</v>
      </c>
      <c r="R81" s="561" t="s">
        <v>108</v>
      </c>
      <c r="S81" s="234">
        <f t="shared" si="13"/>
        <v>0</v>
      </c>
      <c r="T81" s="636"/>
      <c r="U81" s="700"/>
      <c r="V81" s="700"/>
      <c r="W81" s="700"/>
      <c r="X81" s="700"/>
      <c r="Y81" s="700"/>
      <c r="Z81" s="700"/>
      <c r="AA81" s="700"/>
    </row>
    <row r="82" spans="1:27" ht="21.95" customHeight="1">
      <c r="A82" s="538"/>
      <c r="B82" s="538"/>
      <c r="C82" s="571"/>
      <c r="D82" s="245"/>
      <c r="E82" s="246"/>
      <c r="F82" s="245"/>
      <c r="G82" s="244"/>
      <c r="H82" s="243"/>
      <c r="I82" s="242"/>
      <c r="J82" s="241">
        <f t="shared" si="12"/>
        <v>0</v>
      </c>
      <c r="K82" s="556"/>
      <c r="L82" s="559"/>
      <c r="M82" s="559"/>
      <c r="N82" s="556"/>
      <c r="O82" s="553"/>
      <c r="P82" s="553"/>
      <c r="Q82" s="553"/>
      <c r="R82" s="562"/>
      <c r="S82" s="234">
        <f t="shared" si="13"/>
        <v>0</v>
      </c>
      <c r="T82" s="636"/>
      <c r="U82" s="700"/>
      <c r="V82" s="700"/>
      <c r="W82" s="700"/>
      <c r="X82" s="700"/>
      <c r="Y82" s="700"/>
      <c r="Z82" s="700"/>
      <c r="AA82" s="700"/>
    </row>
    <row r="83" spans="1:27" ht="21.95" customHeight="1" thickBot="1">
      <c r="A83" s="539"/>
      <c r="B83" s="539"/>
      <c r="C83" s="572"/>
      <c r="D83" s="239"/>
      <c r="E83" s="240"/>
      <c r="F83" s="239"/>
      <c r="G83" s="238"/>
      <c r="H83" s="237"/>
      <c r="I83" s="236"/>
      <c r="J83" s="235">
        <f t="shared" si="12"/>
        <v>0</v>
      </c>
      <c r="K83" s="557"/>
      <c r="L83" s="560"/>
      <c r="M83" s="560"/>
      <c r="N83" s="557"/>
      <c r="O83" s="554"/>
      <c r="P83" s="554"/>
      <c r="Q83" s="554"/>
      <c r="R83" s="562"/>
      <c r="S83" s="234">
        <f t="shared" si="13"/>
        <v>0</v>
      </c>
      <c r="T83" s="636"/>
      <c r="U83" s="700"/>
      <c r="V83" s="700"/>
      <c r="W83" s="700"/>
      <c r="X83" s="700"/>
      <c r="Y83" s="700"/>
      <c r="Z83" s="700"/>
      <c r="AA83" s="700"/>
    </row>
    <row r="84" spans="1:27" ht="21.95" hidden="1" customHeight="1" thickTop="1">
      <c r="A84" s="542"/>
      <c r="B84" s="542"/>
      <c r="C84" s="570"/>
      <c r="D84" s="251"/>
      <c r="E84" s="252"/>
      <c r="F84" s="251"/>
      <c r="G84" s="250"/>
      <c r="H84" s="249"/>
      <c r="I84" s="248"/>
      <c r="J84" s="247">
        <f t="shared" si="12"/>
        <v>0</v>
      </c>
      <c r="K84" s="563">
        <f>ROUND((J84+J85+J86),0)</f>
        <v>0</v>
      </c>
      <c r="L84" s="558">
        <v>0</v>
      </c>
      <c r="M84" s="558">
        <v>0</v>
      </c>
      <c r="N84" s="555">
        <f>K84-L84-M84</f>
        <v>0</v>
      </c>
      <c r="O84" s="552">
        <v>0</v>
      </c>
      <c r="P84" s="552">
        <v>0</v>
      </c>
      <c r="Q84" s="552">
        <v>0</v>
      </c>
      <c r="R84" s="561" t="s">
        <v>108</v>
      </c>
      <c r="S84" s="234">
        <f t="shared" si="13"/>
        <v>0</v>
      </c>
      <c r="T84" s="636"/>
      <c r="U84" s="700"/>
      <c r="V84" s="700"/>
      <c r="W84" s="700"/>
      <c r="X84" s="700"/>
      <c r="Y84" s="700"/>
      <c r="Z84" s="700"/>
      <c r="AA84" s="700"/>
    </row>
    <row r="85" spans="1:27" ht="21.95" hidden="1" customHeight="1">
      <c r="A85" s="538"/>
      <c r="B85" s="538"/>
      <c r="C85" s="571"/>
      <c r="D85" s="245"/>
      <c r="E85" s="246"/>
      <c r="F85" s="245"/>
      <c r="G85" s="244"/>
      <c r="H85" s="243"/>
      <c r="I85" s="242"/>
      <c r="J85" s="241">
        <f t="shared" si="12"/>
        <v>0</v>
      </c>
      <c r="K85" s="556"/>
      <c r="L85" s="559"/>
      <c r="M85" s="559"/>
      <c r="N85" s="556"/>
      <c r="O85" s="553"/>
      <c r="P85" s="553"/>
      <c r="Q85" s="553"/>
      <c r="R85" s="562"/>
      <c r="S85" s="234">
        <f t="shared" si="13"/>
        <v>0</v>
      </c>
      <c r="T85" s="636"/>
      <c r="U85" s="700"/>
      <c r="V85" s="700"/>
      <c r="W85" s="700"/>
      <c r="X85" s="700"/>
      <c r="Y85" s="700"/>
      <c r="Z85" s="700"/>
      <c r="AA85" s="700"/>
    </row>
    <row r="86" spans="1:27" ht="21.95" hidden="1" customHeight="1" thickBot="1">
      <c r="A86" s="539"/>
      <c r="B86" s="539"/>
      <c r="C86" s="572"/>
      <c r="D86" s="239"/>
      <c r="E86" s="240"/>
      <c r="F86" s="239"/>
      <c r="G86" s="238"/>
      <c r="H86" s="237"/>
      <c r="I86" s="236"/>
      <c r="J86" s="235">
        <f t="shared" si="12"/>
        <v>0</v>
      </c>
      <c r="K86" s="557"/>
      <c r="L86" s="560"/>
      <c r="M86" s="560"/>
      <c r="N86" s="557"/>
      <c r="O86" s="554"/>
      <c r="P86" s="554"/>
      <c r="Q86" s="554"/>
      <c r="R86" s="562"/>
      <c r="S86" s="234">
        <f t="shared" si="13"/>
        <v>0</v>
      </c>
      <c r="T86" s="636"/>
      <c r="U86" s="700"/>
      <c r="V86" s="700"/>
      <c r="W86" s="700"/>
      <c r="X86" s="700"/>
      <c r="Y86" s="700"/>
      <c r="Z86" s="700"/>
      <c r="AA86" s="700"/>
    </row>
    <row r="87" spans="1:27" ht="21.95" hidden="1" customHeight="1" thickTop="1">
      <c r="A87" s="542"/>
      <c r="B87" s="542"/>
      <c r="C87" s="570"/>
      <c r="D87" s="251"/>
      <c r="E87" s="252"/>
      <c r="F87" s="251"/>
      <c r="G87" s="250"/>
      <c r="H87" s="249"/>
      <c r="I87" s="248"/>
      <c r="J87" s="247">
        <f t="shared" si="12"/>
        <v>0</v>
      </c>
      <c r="K87" s="563">
        <f>ROUND((J87+J88+J89),0)</f>
        <v>0</v>
      </c>
      <c r="L87" s="558">
        <v>0</v>
      </c>
      <c r="M87" s="558">
        <v>0</v>
      </c>
      <c r="N87" s="555">
        <f>K87-L87-M87</f>
        <v>0</v>
      </c>
      <c r="O87" s="552">
        <v>0</v>
      </c>
      <c r="P87" s="552">
        <v>0</v>
      </c>
      <c r="Q87" s="552">
        <v>0</v>
      </c>
      <c r="R87" s="561" t="s">
        <v>108</v>
      </c>
      <c r="S87" s="234">
        <f t="shared" si="13"/>
        <v>0</v>
      </c>
      <c r="T87" s="636"/>
      <c r="U87" s="700"/>
      <c r="V87" s="700"/>
      <c r="W87" s="700"/>
      <c r="X87" s="700"/>
      <c r="Y87" s="700"/>
      <c r="Z87" s="700"/>
      <c r="AA87" s="700"/>
    </row>
    <row r="88" spans="1:27" ht="21.95" hidden="1" customHeight="1">
      <c r="A88" s="538"/>
      <c r="B88" s="538"/>
      <c r="C88" s="571"/>
      <c r="D88" s="245"/>
      <c r="E88" s="246"/>
      <c r="F88" s="245"/>
      <c r="G88" s="244"/>
      <c r="H88" s="243"/>
      <c r="I88" s="242"/>
      <c r="J88" s="241">
        <f t="shared" si="12"/>
        <v>0</v>
      </c>
      <c r="K88" s="556"/>
      <c r="L88" s="559"/>
      <c r="M88" s="559"/>
      <c r="N88" s="556"/>
      <c r="O88" s="553"/>
      <c r="P88" s="553"/>
      <c r="Q88" s="553"/>
      <c r="R88" s="562"/>
      <c r="S88" s="234">
        <f t="shared" si="13"/>
        <v>0</v>
      </c>
      <c r="T88" s="636"/>
      <c r="U88" s="700"/>
      <c r="V88" s="700"/>
      <c r="W88" s="700"/>
      <c r="X88" s="700"/>
      <c r="Y88" s="700"/>
      <c r="Z88" s="700"/>
      <c r="AA88" s="700"/>
    </row>
    <row r="89" spans="1:27" ht="21.95" hidden="1" customHeight="1" thickBot="1">
      <c r="A89" s="539"/>
      <c r="B89" s="539"/>
      <c r="C89" s="572"/>
      <c r="D89" s="239"/>
      <c r="E89" s="240"/>
      <c r="F89" s="239"/>
      <c r="G89" s="238"/>
      <c r="H89" s="237"/>
      <c r="I89" s="236"/>
      <c r="J89" s="235">
        <f t="shared" si="12"/>
        <v>0</v>
      </c>
      <c r="K89" s="557"/>
      <c r="L89" s="560"/>
      <c r="M89" s="560"/>
      <c r="N89" s="557"/>
      <c r="O89" s="554"/>
      <c r="P89" s="554"/>
      <c r="Q89" s="554"/>
      <c r="R89" s="562"/>
      <c r="S89" s="234">
        <f t="shared" si="13"/>
        <v>0</v>
      </c>
      <c r="T89" s="636"/>
      <c r="U89" s="700"/>
      <c r="V89" s="700"/>
      <c r="W89" s="700"/>
      <c r="X89" s="700"/>
      <c r="Y89" s="700"/>
      <c r="Z89" s="700"/>
      <c r="AA89" s="700"/>
    </row>
    <row r="90" spans="1:27" ht="21.95" hidden="1" customHeight="1" thickTop="1">
      <c r="A90" s="542"/>
      <c r="B90" s="542"/>
      <c r="C90" s="570"/>
      <c r="D90" s="251"/>
      <c r="E90" s="252"/>
      <c r="F90" s="251"/>
      <c r="G90" s="250"/>
      <c r="H90" s="249"/>
      <c r="I90" s="248"/>
      <c r="J90" s="247">
        <f t="shared" si="12"/>
        <v>0</v>
      </c>
      <c r="K90" s="563">
        <f>ROUND((J90+J91+J92),0)</f>
        <v>0</v>
      </c>
      <c r="L90" s="558">
        <v>0</v>
      </c>
      <c r="M90" s="558">
        <v>0</v>
      </c>
      <c r="N90" s="555">
        <f>K90-L90-M90</f>
        <v>0</v>
      </c>
      <c r="O90" s="552">
        <v>0</v>
      </c>
      <c r="P90" s="552">
        <v>0</v>
      </c>
      <c r="Q90" s="552">
        <v>0</v>
      </c>
      <c r="R90" s="561" t="s">
        <v>108</v>
      </c>
      <c r="S90" s="234">
        <f t="shared" si="13"/>
        <v>0</v>
      </c>
      <c r="T90" s="636"/>
      <c r="U90" s="700"/>
      <c r="V90" s="700"/>
      <c r="W90" s="700"/>
      <c r="X90" s="700"/>
      <c r="Y90" s="700"/>
      <c r="Z90" s="700"/>
      <c r="AA90" s="700"/>
    </row>
    <row r="91" spans="1:27" ht="21.95" hidden="1" customHeight="1">
      <c r="A91" s="538"/>
      <c r="B91" s="538"/>
      <c r="C91" s="571"/>
      <c r="D91" s="245"/>
      <c r="E91" s="246"/>
      <c r="F91" s="245"/>
      <c r="G91" s="244"/>
      <c r="H91" s="243"/>
      <c r="I91" s="242"/>
      <c r="J91" s="241">
        <f t="shared" si="12"/>
        <v>0</v>
      </c>
      <c r="K91" s="556"/>
      <c r="L91" s="559"/>
      <c r="M91" s="559"/>
      <c r="N91" s="556"/>
      <c r="O91" s="553"/>
      <c r="P91" s="553"/>
      <c r="Q91" s="553"/>
      <c r="R91" s="562"/>
      <c r="S91" s="234">
        <f t="shared" si="13"/>
        <v>0</v>
      </c>
      <c r="T91" s="636"/>
      <c r="U91" s="700"/>
      <c r="V91" s="700"/>
      <c r="W91" s="700"/>
      <c r="X91" s="700"/>
      <c r="Y91" s="700"/>
      <c r="Z91" s="700"/>
      <c r="AA91" s="700"/>
    </row>
    <row r="92" spans="1:27" ht="21.95" hidden="1" customHeight="1" thickBot="1">
      <c r="A92" s="539"/>
      <c r="B92" s="539"/>
      <c r="C92" s="572"/>
      <c r="D92" s="239"/>
      <c r="E92" s="240"/>
      <c r="F92" s="239"/>
      <c r="G92" s="238"/>
      <c r="H92" s="237"/>
      <c r="I92" s="236"/>
      <c r="J92" s="235">
        <f t="shared" si="12"/>
        <v>0</v>
      </c>
      <c r="K92" s="557"/>
      <c r="L92" s="560"/>
      <c r="M92" s="560"/>
      <c r="N92" s="557"/>
      <c r="O92" s="554"/>
      <c r="P92" s="554"/>
      <c r="Q92" s="554"/>
      <c r="R92" s="562"/>
      <c r="S92" s="234">
        <f t="shared" si="13"/>
        <v>0</v>
      </c>
      <c r="T92" s="636"/>
      <c r="U92" s="700"/>
      <c r="V92" s="700"/>
      <c r="W92" s="700"/>
      <c r="X92" s="700"/>
      <c r="Y92" s="700"/>
      <c r="Z92" s="700"/>
      <c r="AA92" s="700"/>
    </row>
    <row r="93" spans="1:27" ht="21.95" hidden="1" customHeight="1" thickTop="1">
      <c r="A93" s="542"/>
      <c r="B93" s="542"/>
      <c r="C93" s="570"/>
      <c r="D93" s="251"/>
      <c r="E93" s="252"/>
      <c r="F93" s="251"/>
      <c r="G93" s="250"/>
      <c r="H93" s="249"/>
      <c r="I93" s="248"/>
      <c r="J93" s="247">
        <f t="shared" si="12"/>
        <v>0</v>
      </c>
      <c r="K93" s="563">
        <f>ROUND((J93+J94+J95),0)</f>
        <v>0</v>
      </c>
      <c r="L93" s="558">
        <v>0</v>
      </c>
      <c r="M93" s="558">
        <v>0</v>
      </c>
      <c r="N93" s="555">
        <f>K93-L93-M93</f>
        <v>0</v>
      </c>
      <c r="O93" s="552">
        <v>0</v>
      </c>
      <c r="P93" s="552">
        <v>0</v>
      </c>
      <c r="Q93" s="552">
        <v>0</v>
      </c>
      <c r="R93" s="561" t="s">
        <v>108</v>
      </c>
      <c r="S93" s="234">
        <f t="shared" si="13"/>
        <v>0</v>
      </c>
      <c r="T93" s="636"/>
      <c r="U93" s="700"/>
      <c r="V93" s="700"/>
      <c r="W93" s="700"/>
      <c r="X93" s="700"/>
      <c r="Y93" s="700"/>
      <c r="Z93" s="700"/>
      <c r="AA93" s="700"/>
    </row>
    <row r="94" spans="1:27" ht="21.95" hidden="1" customHeight="1">
      <c r="A94" s="538"/>
      <c r="B94" s="538"/>
      <c r="C94" s="571"/>
      <c r="D94" s="245"/>
      <c r="E94" s="246"/>
      <c r="F94" s="245"/>
      <c r="G94" s="244"/>
      <c r="H94" s="243"/>
      <c r="I94" s="242"/>
      <c r="J94" s="241">
        <f t="shared" si="12"/>
        <v>0</v>
      </c>
      <c r="K94" s="556"/>
      <c r="L94" s="559"/>
      <c r="M94" s="559"/>
      <c r="N94" s="556"/>
      <c r="O94" s="553"/>
      <c r="P94" s="553"/>
      <c r="Q94" s="553"/>
      <c r="R94" s="562"/>
      <c r="S94" s="234">
        <f t="shared" si="13"/>
        <v>0</v>
      </c>
      <c r="T94" s="636"/>
      <c r="U94" s="700"/>
      <c r="V94" s="700"/>
      <c r="W94" s="700"/>
      <c r="X94" s="700"/>
      <c r="Y94" s="700"/>
      <c r="Z94" s="700"/>
      <c r="AA94" s="700"/>
    </row>
    <row r="95" spans="1:27" ht="21.95" hidden="1" customHeight="1" thickBot="1">
      <c r="A95" s="539"/>
      <c r="B95" s="539"/>
      <c r="C95" s="572"/>
      <c r="D95" s="239"/>
      <c r="E95" s="240"/>
      <c r="F95" s="239"/>
      <c r="G95" s="238"/>
      <c r="H95" s="237"/>
      <c r="I95" s="236"/>
      <c r="J95" s="235">
        <f t="shared" si="12"/>
        <v>0</v>
      </c>
      <c r="K95" s="557"/>
      <c r="L95" s="560"/>
      <c r="M95" s="560"/>
      <c r="N95" s="557"/>
      <c r="O95" s="554"/>
      <c r="P95" s="554"/>
      <c r="Q95" s="554"/>
      <c r="R95" s="562"/>
      <c r="S95" s="234">
        <f t="shared" si="13"/>
        <v>0</v>
      </c>
      <c r="T95" s="636"/>
      <c r="U95" s="700"/>
      <c r="V95" s="700"/>
      <c r="W95" s="700"/>
      <c r="X95" s="700"/>
      <c r="Y95" s="700"/>
      <c r="Z95" s="700"/>
      <c r="AA95" s="700"/>
    </row>
    <row r="96" spans="1:27" ht="21.95" hidden="1" customHeight="1" thickTop="1">
      <c r="A96" s="542"/>
      <c r="B96" s="542"/>
      <c r="C96" s="570"/>
      <c r="D96" s="251"/>
      <c r="E96" s="252"/>
      <c r="F96" s="251"/>
      <c r="G96" s="250"/>
      <c r="H96" s="249"/>
      <c r="I96" s="248"/>
      <c r="J96" s="247">
        <f t="shared" si="12"/>
        <v>0</v>
      </c>
      <c r="K96" s="563">
        <f>ROUND((J96+J97+J98),0)</f>
        <v>0</v>
      </c>
      <c r="L96" s="558">
        <v>0</v>
      </c>
      <c r="M96" s="558">
        <v>0</v>
      </c>
      <c r="N96" s="555">
        <f>K96-L96-M96</f>
        <v>0</v>
      </c>
      <c r="O96" s="552">
        <v>0</v>
      </c>
      <c r="P96" s="552">
        <v>0</v>
      </c>
      <c r="Q96" s="552">
        <v>0</v>
      </c>
      <c r="R96" s="561" t="s">
        <v>108</v>
      </c>
      <c r="S96" s="234">
        <f t="shared" si="13"/>
        <v>0</v>
      </c>
      <c r="T96" s="636"/>
      <c r="U96" s="700"/>
      <c r="V96" s="700"/>
      <c r="W96" s="700"/>
      <c r="X96" s="700"/>
      <c r="Y96" s="700"/>
      <c r="Z96" s="700"/>
      <c r="AA96" s="700"/>
    </row>
    <row r="97" spans="1:27" ht="21.95" hidden="1" customHeight="1">
      <c r="A97" s="538"/>
      <c r="B97" s="538"/>
      <c r="C97" s="571"/>
      <c r="D97" s="245"/>
      <c r="E97" s="246"/>
      <c r="F97" s="245"/>
      <c r="G97" s="244"/>
      <c r="H97" s="243"/>
      <c r="I97" s="242"/>
      <c r="J97" s="241">
        <f t="shared" si="12"/>
        <v>0</v>
      </c>
      <c r="K97" s="556"/>
      <c r="L97" s="559"/>
      <c r="M97" s="559"/>
      <c r="N97" s="556"/>
      <c r="O97" s="553"/>
      <c r="P97" s="553"/>
      <c r="Q97" s="553"/>
      <c r="R97" s="562"/>
      <c r="S97" s="234">
        <f t="shared" si="13"/>
        <v>0</v>
      </c>
      <c r="T97" s="636"/>
      <c r="U97" s="700"/>
      <c r="V97" s="700"/>
      <c r="W97" s="700"/>
      <c r="X97" s="700"/>
      <c r="Y97" s="700"/>
      <c r="Z97" s="700"/>
      <c r="AA97" s="700"/>
    </row>
    <row r="98" spans="1:27" ht="21.95" hidden="1" customHeight="1" thickBot="1">
      <c r="A98" s="539"/>
      <c r="B98" s="539"/>
      <c r="C98" s="572"/>
      <c r="D98" s="239"/>
      <c r="E98" s="240"/>
      <c r="F98" s="239"/>
      <c r="G98" s="238"/>
      <c r="H98" s="237"/>
      <c r="I98" s="236"/>
      <c r="J98" s="235">
        <f t="shared" si="12"/>
        <v>0</v>
      </c>
      <c r="K98" s="557"/>
      <c r="L98" s="560"/>
      <c r="M98" s="560"/>
      <c r="N98" s="557"/>
      <c r="O98" s="554"/>
      <c r="P98" s="554"/>
      <c r="Q98" s="554"/>
      <c r="R98" s="562"/>
      <c r="S98" s="234">
        <f t="shared" si="13"/>
        <v>0</v>
      </c>
      <c r="T98" s="636"/>
      <c r="U98" s="700"/>
      <c r="V98" s="700"/>
      <c r="W98" s="700"/>
      <c r="X98" s="700"/>
      <c r="Y98" s="700"/>
      <c r="Z98" s="700"/>
      <c r="AA98" s="700"/>
    </row>
    <row r="99" spans="1:27" ht="21.95" hidden="1" customHeight="1" thickTop="1">
      <c r="A99" s="542"/>
      <c r="B99" s="542"/>
      <c r="C99" s="570"/>
      <c r="D99" s="251"/>
      <c r="E99" s="252"/>
      <c r="F99" s="251"/>
      <c r="G99" s="250"/>
      <c r="H99" s="249"/>
      <c r="I99" s="248"/>
      <c r="J99" s="247">
        <f t="shared" si="12"/>
        <v>0</v>
      </c>
      <c r="K99" s="563">
        <f>ROUND((J99+J100+J101),0)</f>
        <v>0</v>
      </c>
      <c r="L99" s="558">
        <v>0</v>
      </c>
      <c r="M99" s="558">
        <v>0</v>
      </c>
      <c r="N99" s="555">
        <f>K99-L99-M99</f>
        <v>0</v>
      </c>
      <c r="O99" s="552">
        <v>0</v>
      </c>
      <c r="P99" s="552">
        <v>0</v>
      </c>
      <c r="Q99" s="552">
        <v>0</v>
      </c>
      <c r="R99" s="561" t="s">
        <v>108</v>
      </c>
      <c r="S99" s="234">
        <f t="shared" si="13"/>
        <v>0</v>
      </c>
      <c r="T99" s="636"/>
      <c r="U99" s="700"/>
      <c r="V99" s="700"/>
      <c r="W99" s="700"/>
      <c r="X99" s="700"/>
      <c r="Y99" s="700"/>
      <c r="Z99" s="700"/>
      <c r="AA99" s="700"/>
    </row>
    <row r="100" spans="1:27" ht="21.95" hidden="1" customHeight="1">
      <c r="A100" s="538"/>
      <c r="B100" s="538"/>
      <c r="C100" s="571"/>
      <c r="D100" s="245"/>
      <c r="E100" s="246"/>
      <c r="F100" s="245"/>
      <c r="G100" s="244"/>
      <c r="H100" s="243"/>
      <c r="I100" s="242"/>
      <c r="J100" s="241">
        <f t="shared" si="12"/>
        <v>0</v>
      </c>
      <c r="K100" s="556"/>
      <c r="L100" s="559"/>
      <c r="M100" s="559"/>
      <c r="N100" s="556"/>
      <c r="O100" s="553"/>
      <c r="P100" s="553"/>
      <c r="Q100" s="553"/>
      <c r="R100" s="562"/>
      <c r="S100" s="234">
        <f t="shared" si="13"/>
        <v>0</v>
      </c>
      <c r="T100" s="636"/>
      <c r="U100" s="700"/>
      <c r="V100" s="700"/>
      <c r="W100" s="700"/>
      <c r="X100" s="700"/>
      <c r="Y100" s="700"/>
      <c r="Z100" s="700"/>
      <c r="AA100" s="700"/>
    </row>
    <row r="101" spans="1:27" ht="21.75" hidden="1" customHeight="1" thickBot="1">
      <c r="A101" s="539"/>
      <c r="B101" s="539"/>
      <c r="C101" s="572"/>
      <c r="D101" s="239"/>
      <c r="E101" s="240"/>
      <c r="F101" s="239"/>
      <c r="G101" s="238"/>
      <c r="H101" s="237"/>
      <c r="I101" s="236"/>
      <c r="J101" s="235">
        <f t="shared" si="12"/>
        <v>0</v>
      </c>
      <c r="K101" s="557"/>
      <c r="L101" s="560"/>
      <c r="M101" s="560"/>
      <c r="N101" s="557"/>
      <c r="O101" s="554"/>
      <c r="P101" s="554"/>
      <c r="Q101" s="554"/>
      <c r="R101" s="562"/>
      <c r="S101" s="234">
        <f t="shared" si="13"/>
        <v>0</v>
      </c>
      <c r="T101" s="636"/>
      <c r="U101" s="700"/>
      <c r="V101" s="700"/>
      <c r="W101" s="700"/>
      <c r="X101" s="700"/>
      <c r="Y101" s="700"/>
      <c r="Z101" s="700"/>
      <c r="AA101" s="700"/>
    </row>
    <row r="102" spans="1:27" ht="21.95" hidden="1" customHeight="1" thickTop="1">
      <c r="A102" s="542"/>
      <c r="B102" s="542"/>
      <c r="C102" s="570"/>
      <c r="D102" s="251"/>
      <c r="E102" s="252"/>
      <c r="F102" s="251"/>
      <c r="G102" s="250"/>
      <c r="H102" s="249"/>
      <c r="I102" s="248"/>
      <c r="J102" s="247">
        <f t="shared" si="12"/>
        <v>0</v>
      </c>
      <c r="K102" s="563">
        <f>ROUND((J102+J103+J104),0)</f>
        <v>0</v>
      </c>
      <c r="L102" s="558">
        <v>0</v>
      </c>
      <c r="M102" s="558">
        <v>0</v>
      </c>
      <c r="N102" s="555">
        <f>K102-L102-M102</f>
        <v>0</v>
      </c>
      <c r="O102" s="552">
        <v>0</v>
      </c>
      <c r="P102" s="552">
        <v>0</v>
      </c>
      <c r="Q102" s="552">
        <v>0</v>
      </c>
      <c r="R102" s="561" t="s">
        <v>108</v>
      </c>
      <c r="S102" s="234">
        <f t="shared" si="13"/>
        <v>0</v>
      </c>
    </row>
    <row r="103" spans="1:27" ht="21.95" hidden="1" customHeight="1">
      <c r="A103" s="538"/>
      <c r="B103" s="538"/>
      <c r="C103" s="571"/>
      <c r="D103" s="245"/>
      <c r="E103" s="246"/>
      <c r="F103" s="245"/>
      <c r="G103" s="244"/>
      <c r="H103" s="243"/>
      <c r="I103" s="242"/>
      <c r="J103" s="241">
        <f t="shared" si="12"/>
        <v>0</v>
      </c>
      <c r="K103" s="556"/>
      <c r="L103" s="559"/>
      <c r="M103" s="559"/>
      <c r="N103" s="556"/>
      <c r="O103" s="553"/>
      <c r="P103" s="553"/>
      <c r="Q103" s="553"/>
      <c r="R103" s="562"/>
      <c r="S103" s="234">
        <f t="shared" si="13"/>
        <v>0</v>
      </c>
    </row>
    <row r="104" spans="1:27" ht="21.95" hidden="1" customHeight="1" thickBot="1">
      <c r="A104" s="539"/>
      <c r="B104" s="539"/>
      <c r="C104" s="572"/>
      <c r="D104" s="239"/>
      <c r="E104" s="240"/>
      <c r="F104" s="239"/>
      <c r="G104" s="238"/>
      <c r="H104" s="237"/>
      <c r="I104" s="236"/>
      <c r="J104" s="235">
        <f t="shared" si="12"/>
        <v>0</v>
      </c>
      <c r="K104" s="557"/>
      <c r="L104" s="560"/>
      <c r="M104" s="560"/>
      <c r="N104" s="557"/>
      <c r="O104" s="554"/>
      <c r="P104" s="554"/>
      <c r="Q104" s="554"/>
      <c r="R104" s="562"/>
      <c r="S104" s="234">
        <f t="shared" si="13"/>
        <v>0</v>
      </c>
    </row>
    <row r="105" spans="1:27" ht="21.95" hidden="1" customHeight="1" thickTop="1">
      <c r="A105" s="542"/>
      <c r="B105" s="542"/>
      <c r="C105" s="570"/>
      <c r="D105" s="251"/>
      <c r="E105" s="252"/>
      <c r="F105" s="251"/>
      <c r="G105" s="250"/>
      <c r="H105" s="249"/>
      <c r="I105" s="248"/>
      <c r="J105" s="247">
        <f t="shared" si="12"/>
        <v>0</v>
      </c>
      <c r="K105" s="563">
        <f>ROUND((J105+J106+J107),0)</f>
        <v>0</v>
      </c>
      <c r="L105" s="558">
        <v>0</v>
      </c>
      <c r="M105" s="558">
        <v>0</v>
      </c>
      <c r="N105" s="555">
        <f>K105-L105-M105</f>
        <v>0</v>
      </c>
      <c r="O105" s="552">
        <v>0</v>
      </c>
      <c r="P105" s="552">
        <v>0</v>
      </c>
      <c r="Q105" s="552">
        <v>0</v>
      </c>
      <c r="R105" s="561" t="s">
        <v>108</v>
      </c>
      <c r="S105" s="234">
        <f t="shared" si="13"/>
        <v>0</v>
      </c>
    </row>
    <row r="106" spans="1:27" ht="21.95" hidden="1" customHeight="1">
      <c r="A106" s="538"/>
      <c r="B106" s="538"/>
      <c r="C106" s="571"/>
      <c r="D106" s="245"/>
      <c r="E106" s="246"/>
      <c r="F106" s="245"/>
      <c r="G106" s="244"/>
      <c r="H106" s="243"/>
      <c r="I106" s="242"/>
      <c r="J106" s="241">
        <f t="shared" si="12"/>
        <v>0</v>
      </c>
      <c r="K106" s="556"/>
      <c r="L106" s="559"/>
      <c r="M106" s="559"/>
      <c r="N106" s="556"/>
      <c r="O106" s="553"/>
      <c r="P106" s="553"/>
      <c r="Q106" s="553"/>
      <c r="R106" s="562"/>
      <c r="S106" s="234">
        <f t="shared" si="13"/>
        <v>0</v>
      </c>
    </row>
    <row r="107" spans="1:27" ht="21.95" hidden="1" customHeight="1" thickBot="1">
      <c r="A107" s="539"/>
      <c r="B107" s="539"/>
      <c r="C107" s="572"/>
      <c r="D107" s="239"/>
      <c r="E107" s="240"/>
      <c r="F107" s="239"/>
      <c r="G107" s="238"/>
      <c r="H107" s="237"/>
      <c r="I107" s="236"/>
      <c r="J107" s="235">
        <f t="shared" si="12"/>
        <v>0</v>
      </c>
      <c r="K107" s="557"/>
      <c r="L107" s="560"/>
      <c r="M107" s="560"/>
      <c r="N107" s="557"/>
      <c r="O107" s="554"/>
      <c r="P107" s="554"/>
      <c r="Q107" s="554"/>
      <c r="R107" s="562"/>
      <c r="S107" s="234">
        <f t="shared" si="13"/>
        <v>0</v>
      </c>
    </row>
    <row r="108" spans="1:27" ht="21.95" hidden="1" customHeight="1" thickTop="1">
      <c r="A108" s="542"/>
      <c r="B108" s="542"/>
      <c r="C108" s="570"/>
      <c r="D108" s="251"/>
      <c r="E108" s="252"/>
      <c r="F108" s="251"/>
      <c r="G108" s="250"/>
      <c r="H108" s="249"/>
      <c r="I108" s="248"/>
      <c r="J108" s="247">
        <f t="shared" si="12"/>
        <v>0</v>
      </c>
      <c r="K108" s="563">
        <f>ROUND((J108+J109+J110),0)</f>
        <v>0</v>
      </c>
      <c r="L108" s="558">
        <v>0</v>
      </c>
      <c r="M108" s="558">
        <v>0</v>
      </c>
      <c r="N108" s="555">
        <f>K108-L108-M108</f>
        <v>0</v>
      </c>
      <c r="O108" s="552">
        <v>0</v>
      </c>
      <c r="P108" s="552">
        <v>0</v>
      </c>
      <c r="Q108" s="552">
        <v>0</v>
      </c>
      <c r="R108" s="561" t="s">
        <v>108</v>
      </c>
      <c r="S108" s="234">
        <f t="shared" si="13"/>
        <v>0</v>
      </c>
    </row>
    <row r="109" spans="1:27" ht="21.95" hidden="1" customHeight="1">
      <c r="A109" s="538"/>
      <c r="B109" s="538"/>
      <c r="C109" s="571"/>
      <c r="D109" s="245"/>
      <c r="E109" s="246"/>
      <c r="F109" s="245"/>
      <c r="G109" s="244"/>
      <c r="H109" s="243"/>
      <c r="I109" s="242"/>
      <c r="J109" s="241">
        <f t="shared" si="12"/>
        <v>0</v>
      </c>
      <c r="K109" s="556"/>
      <c r="L109" s="559"/>
      <c r="M109" s="559"/>
      <c r="N109" s="556"/>
      <c r="O109" s="553"/>
      <c r="P109" s="553"/>
      <c r="Q109" s="553"/>
      <c r="R109" s="562"/>
      <c r="S109" s="234">
        <f t="shared" si="13"/>
        <v>0</v>
      </c>
    </row>
    <row r="110" spans="1:27" ht="21.75" hidden="1" customHeight="1" thickBot="1">
      <c r="A110" s="539"/>
      <c r="B110" s="539"/>
      <c r="C110" s="572"/>
      <c r="D110" s="239"/>
      <c r="E110" s="240"/>
      <c r="F110" s="239"/>
      <c r="G110" s="238"/>
      <c r="H110" s="237"/>
      <c r="I110" s="236"/>
      <c r="J110" s="235">
        <f t="shared" si="12"/>
        <v>0</v>
      </c>
      <c r="K110" s="557"/>
      <c r="L110" s="560"/>
      <c r="M110" s="560"/>
      <c r="N110" s="557"/>
      <c r="O110" s="554"/>
      <c r="P110" s="554"/>
      <c r="Q110" s="554"/>
      <c r="R110" s="562"/>
      <c r="S110" s="234">
        <f t="shared" si="13"/>
        <v>0</v>
      </c>
    </row>
    <row r="111" spans="1:27" ht="21.95" hidden="1" customHeight="1" thickTop="1">
      <c r="A111" s="542"/>
      <c r="B111" s="542"/>
      <c r="C111" s="570"/>
      <c r="D111" s="251"/>
      <c r="E111" s="252"/>
      <c r="F111" s="251"/>
      <c r="G111" s="250"/>
      <c r="H111" s="249"/>
      <c r="I111" s="248"/>
      <c r="J111" s="247">
        <f t="shared" si="12"/>
        <v>0</v>
      </c>
      <c r="K111" s="563">
        <f>ROUND((J111+J112+J113),0)</f>
        <v>0</v>
      </c>
      <c r="L111" s="558">
        <v>0</v>
      </c>
      <c r="M111" s="558">
        <v>0</v>
      </c>
      <c r="N111" s="555">
        <f>K111-L111-M111</f>
        <v>0</v>
      </c>
      <c r="O111" s="552">
        <v>0</v>
      </c>
      <c r="P111" s="552">
        <v>0</v>
      </c>
      <c r="Q111" s="552">
        <v>0</v>
      </c>
      <c r="R111" s="561" t="s">
        <v>108</v>
      </c>
      <c r="S111" s="234">
        <f t="shared" si="13"/>
        <v>0</v>
      </c>
    </row>
    <row r="112" spans="1:27" ht="21.95" hidden="1" customHeight="1">
      <c r="A112" s="538"/>
      <c r="B112" s="538"/>
      <c r="C112" s="571"/>
      <c r="D112" s="245"/>
      <c r="E112" s="246"/>
      <c r="F112" s="245"/>
      <c r="G112" s="244"/>
      <c r="H112" s="243"/>
      <c r="I112" s="242"/>
      <c r="J112" s="241">
        <f t="shared" si="12"/>
        <v>0</v>
      </c>
      <c r="K112" s="556"/>
      <c r="L112" s="559"/>
      <c r="M112" s="559"/>
      <c r="N112" s="556"/>
      <c r="O112" s="553"/>
      <c r="P112" s="553"/>
      <c r="Q112" s="553"/>
      <c r="R112" s="562"/>
      <c r="S112" s="234">
        <f t="shared" si="13"/>
        <v>0</v>
      </c>
    </row>
    <row r="113" spans="1:27" ht="21.75" hidden="1" customHeight="1" thickBot="1">
      <c r="A113" s="539"/>
      <c r="B113" s="539"/>
      <c r="C113" s="572"/>
      <c r="D113" s="239"/>
      <c r="E113" s="240"/>
      <c r="F113" s="239"/>
      <c r="G113" s="238"/>
      <c r="H113" s="237"/>
      <c r="I113" s="236"/>
      <c r="J113" s="235">
        <f t="shared" si="12"/>
        <v>0</v>
      </c>
      <c r="K113" s="557"/>
      <c r="L113" s="560"/>
      <c r="M113" s="560"/>
      <c r="N113" s="557"/>
      <c r="O113" s="554"/>
      <c r="P113" s="554"/>
      <c r="Q113" s="554"/>
      <c r="R113" s="562"/>
      <c r="S113" s="234">
        <f t="shared" si="13"/>
        <v>0</v>
      </c>
    </row>
    <row r="114" spans="1:27" ht="21.95" customHeight="1" thickTop="1">
      <c r="A114" s="159"/>
      <c r="B114" s="609" t="s">
        <v>119</v>
      </c>
      <c r="C114" s="610"/>
      <c r="D114" s="610"/>
      <c r="E114" s="610"/>
      <c r="F114" s="610"/>
      <c r="G114" s="610"/>
      <c r="H114" s="610"/>
      <c r="I114" s="610"/>
      <c r="J114" s="611"/>
      <c r="K114" s="233">
        <f>SUM(K66:K113)</f>
        <v>3770</v>
      </c>
      <c r="L114" s="233">
        <f>SUM(L66:L113)</f>
        <v>1949</v>
      </c>
      <c r="M114" s="233">
        <f>SUM(M66:M113)</f>
        <v>1821</v>
      </c>
      <c r="N114" s="233">
        <f>SUM(N66:N113)</f>
        <v>0</v>
      </c>
      <c r="O114" s="159">
        <f>O72+O69+O66+O93+O96+O99+O102+O105+O108+O111</f>
        <v>0</v>
      </c>
      <c r="P114" s="159">
        <f>P72+P69+P66+P93+P96+P99+P102+P105+P108+P111</f>
        <v>0</v>
      </c>
      <c r="Q114" s="159">
        <f>Q72+Q69+Q66+Q93+Q96+Q99+Q102+Q105+Q108+Q111</f>
        <v>0</v>
      </c>
      <c r="R114" s="159"/>
    </row>
    <row r="115" spans="1:27" ht="37.5" customHeight="1">
      <c r="A115" s="540" t="s">
        <v>42</v>
      </c>
      <c r="B115" s="232" t="s">
        <v>120</v>
      </c>
      <c r="C115" s="406" t="s">
        <v>121</v>
      </c>
      <c r="D115" s="406"/>
      <c r="E115" s="406"/>
      <c r="F115" s="406"/>
      <c r="G115" s="406"/>
      <c r="H115" s="406"/>
      <c r="I115" s="406"/>
      <c r="J115" s="406"/>
      <c r="K115" s="406"/>
      <c r="L115" s="406"/>
      <c r="M115" s="406"/>
      <c r="N115" s="406"/>
      <c r="O115" s="406"/>
      <c r="P115" s="406"/>
      <c r="Q115" s="406"/>
      <c r="R115" s="406"/>
      <c r="S115" s="177"/>
    </row>
    <row r="116" spans="1:27" ht="54.75" customHeight="1">
      <c r="A116" s="541"/>
      <c r="B116" s="231" t="s">
        <v>122</v>
      </c>
      <c r="C116" s="606" t="s">
        <v>123</v>
      </c>
      <c r="D116" s="607"/>
      <c r="E116" s="607"/>
      <c r="F116" s="607"/>
      <c r="G116" s="607"/>
      <c r="H116" s="608"/>
      <c r="I116" s="230" t="s">
        <v>124</v>
      </c>
      <c r="J116" s="230" t="s">
        <v>125</v>
      </c>
      <c r="K116" s="173" t="s">
        <v>50</v>
      </c>
      <c r="L116" s="173" t="s">
        <v>51</v>
      </c>
      <c r="M116" s="173" t="s">
        <v>52</v>
      </c>
      <c r="N116" s="173" t="s">
        <v>53</v>
      </c>
      <c r="O116" s="172" t="s">
        <v>54</v>
      </c>
      <c r="P116" s="172" t="s">
        <v>55</v>
      </c>
      <c r="Q116" s="172" t="s">
        <v>56</v>
      </c>
      <c r="R116" s="172" t="s">
        <v>57</v>
      </c>
      <c r="T116" s="635" t="s">
        <v>126</v>
      </c>
      <c r="U116" s="700"/>
      <c r="V116" s="700"/>
      <c r="W116" s="700"/>
      <c r="X116" s="700"/>
      <c r="Y116" s="700"/>
      <c r="Z116" s="700"/>
      <c r="AA116" s="700"/>
    </row>
    <row r="117" spans="1:27" ht="30" customHeight="1">
      <c r="A117" s="170"/>
      <c r="B117" s="170"/>
      <c r="C117" s="543"/>
      <c r="D117" s="544"/>
      <c r="E117" s="544"/>
      <c r="F117" s="544"/>
      <c r="G117" s="544"/>
      <c r="H117" s="545"/>
      <c r="I117" s="184">
        <v>0</v>
      </c>
      <c r="J117" s="229">
        <v>0</v>
      </c>
      <c r="K117" s="228">
        <f t="shared" ref="K117:K123" si="14">ROUND((J117*I117),0)</f>
        <v>0</v>
      </c>
      <c r="L117" s="165">
        <v>0</v>
      </c>
      <c r="M117" s="165">
        <v>0</v>
      </c>
      <c r="N117" s="164">
        <f t="shared" ref="N117:N123" si="15">K117-L117-M117</f>
        <v>0</v>
      </c>
      <c r="O117" s="163">
        <f t="shared" ref="O117:O123" si="16">P117+Q117</f>
        <v>0</v>
      </c>
      <c r="P117" s="163">
        <v>0</v>
      </c>
      <c r="Q117" s="163">
        <v>0</v>
      </c>
      <c r="R117" s="205" t="s">
        <v>127</v>
      </c>
      <c r="S117" s="224"/>
      <c r="T117" s="636"/>
      <c r="U117" s="700"/>
      <c r="V117" s="700"/>
      <c r="W117" s="700"/>
      <c r="X117" s="700"/>
      <c r="Y117" s="700"/>
      <c r="Z117" s="700"/>
      <c r="AA117" s="700"/>
    </row>
    <row r="118" spans="1:27" ht="30" customHeight="1">
      <c r="A118" s="170"/>
      <c r="B118" s="170"/>
      <c r="C118" s="543"/>
      <c r="D118" s="544"/>
      <c r="E118" s="544"/>
      <c r="F118" s="544"/>
      <c r="G118" s="544"/>
      <c r="H118" s="545"/>
      <c r="I118" s="184">
        <v>0</v>
      </c>
      <c r="J118" s="229">
        <v>0</v>
      </c>
      <c r="K118" s="228">
        <f t="shared" si="14"/>
        <v>0</v>
      </c>
      <c r="L118" s="165">
        <v>0</v>
      </c>
      <c r="M118" s="165">
        <v>0</v>
      </c>
      <c r="N118" s="164">
        <f t="shared" si="15"/>
        <v>0</v>
      </c>
      <c r="O118" s="163">
        <f t="shared" si="16"/>
        <v>0</v>
      </c>
      <c r="P118" s="163">
        <v>0</v>
      </c>
      <c r="Q118" s="163">
        <v>0</v>
      </c>
      <c r="R118" s="205" t="s">
        <v>127</v>
      </c>
      <c r="S118" s="224"/>
      <c r="T118" s="636"/>
      <c r="U118" s="700"/>
      <c r="V118" s="700"/>
      <c r="W118" s="700"/>
      <c r="X118" s="700"/>
      <c r="Y118" s="700"/>
      <c r="Z118" s="700"/>
      <c r="AA118" s="700"/>
    </row>
    <row r="119" spans="1:27" ht="30" customHeight="1">
      <c r="A119" s="170"/>
      <c r="B119" s="170"/>
      <c r="C119" s="543"/>
      <c r="D119" s="544"/>
      <c r="E119" s="544"/>
      <c r="F119" s="544"/>
      <c r="G119" s="544"/>
      <c r="H119" s="545"/>
      <c r="I119" s="184">
        <v>0</v>
      </c>
      <c r="J119" s="229">
        <v>0</v>
      </c>
      <c r="K119" s="228">
        <f t="shared" si="14"/>
        <v>0</v>
      </c>
      <c r="L119" s="165">
        <v>0</v>
      </c>
      <c r="M119" s="165">
        <v>0</v>
      </c>
      <c r="N119" s="164">
        <f t="shared" si="15"/>
        <v>0</v>
      </c>
      <c r="O119" s="163">
        <f t="shared" si="16"/>
        <v>0</v>
      </c>
      <c r="P119" s="163">
        <v>0</v>
      </c>
      <c r="Q119" s="163">
        <v>0</v>
      </c>
      <c r="R119" s="205" t="s">
        <v>127</v>
      </c>
      <c r="S119" s="224"/>
      <c r="T119" s="636"/>
      <c r="U119" s="700"/>
      <c r="V119" s="700"/>
      <c r="W119" s="700"/>
      <c r="X119" s="700"/>
      <c r="Y119" s="700"/>
      <c r="Z119" s="700"/>
      <c r="AA119" s="700"/>
    </row>
    <row r="120" spans="1:27" ht="30" customHeight="1">
      <c r="A120" s="170"/>
      <c r="B120" s="170"/>
      <c r="C120" s="543"/>
      <c r="D120" s="544"/>
      <c r="E120" s="544"/>
      <c r="F120" s="544"/>
      <c r="G120" s="544"/>
      <c r="H120" s="545"/>
      <c r="I120" s="184">
        <v>0</v>
      </c>
      <c r="J120" s="229">
        <v>0</v>
      </c>
      <c r="K120" s="228">
        <f t="shared" si="14"/>
        <v>0</v>
      </c>
      <c r="L120" s="165">
        <v>0</v>
      </c>
      <c r="M120" s="165">
        <v>0</v>
      </c>
      <c r="N120" s="164">
        <f t="shared" si="15"/>
        <v>0</v>
      </c>
      <c r="O120" s="163">
        <f t="shared" si="16"/>
        <v>0</v>
      </c>
      <c r="P120" s="163">
        <v>0</v>
      </c>
      <c r="Q120" s="163">
        <v>0</v>
      </c>
      <c r="R120" s="205" t="s">
        <v>127</v>
      </c>
      <c r="S120" s="224"/>
      <c r="T120" s="636"/>
      <c r="U120" s="700"/>
      <c r="V120" s="700"/>
      <c r="W120" s="700"/>
      <c r="X120" s="700"/>
      <c r="Y120" s="700"/>
      <c r="Z120" s="700"/>
      <c r="AA120" s="700"/>
    </row>
    <row r="121" spans="1:27" ht="30" customHeight="1">
      <c r="A121" s="170"/>
      <c r="B121" s="170"/>
      <c r="C121" s="543"/>
      <c r="D121" s="544"/>
      <c r="E121" s="544"/>
      <c r="F121" s="544"/>
      <c r="G121" s="544"/>
      <c r="H121" s="545"/>
      <c r="I121" s="184">
        <v>0</v>
      </c>
      <c r="J121" s="229">
        <v>0</v>
      </c>
      <c r="K121" s="228">
        <f t="shared" si="14"/>
        <v>0</v>
      </c>
      <c r="L121" s="165">
        <v>0</v>
      </c>
      <c r="M121" s="165">
        <v>0</v>
      </c>
      <c r="N121" s="164">
        <f t="shared" si="15"/>
        <v>0</v>
      </c>
      <c r="O121" s="163">
        <f t="shared" si="16"/>
        <v>0</v>
      </c>
      <c r="P121" s="163">
        <v>0</v>
      </c>
      <c r="Q121" s="163">
        <v>0</v>
      </c>
      <c r="R121" s="205" t="s">
        <v>127</v>
      </c>
      <c r="S121" s="224"/>
      <c r="T121" s="636"/>
      <c r="U121" s="700"/>
      <c r="V121" s="700"/>
      <c r="W121" s="700"/>
      <c r="X121" s="700"/>
      <c r="Y121" s="700"/>
      <c r="Z121" s="700"/>
      <c r="AA121" s="700"/>
    </row>
    <row r="122" spans="1:27" ht="30" customHeight="1">
      <c r="A122" s="170"/>
      <c r="B122" s="170"/>
      <c r="C122" s="543"/>
      <c r="D122" s="544"/>
      <c r="E122" s="544"/>
      <c r="F122" s="544"/>
      <c r="G122" s="544"/>
      <c r="H122" s="545"/>
      <c r="I122" s="184">
        <v>0</v>
      </c>
      <c r="J122" s="229">
        <v>0</v>
      </c>
      <c r="K122" s="228">
        <f t="shared" si="14"/>
        <v>0</v>
      </c>
      <c r="L122" s="165">
        <v>0</v>
      </c>
      <c r="M122" s="165">
        <v>0</v>
      </c>
      <c r="N122" s="164">
        <f t="shared" si="15"/>
        <v>0</v>
      </c>
      <c r="O122" s="163">
        <f t="shared" si="16"/>
        <v>0</v>
      </c>
      <c r="P122" s="163">
        <v>0</v>
      </c>
      <c r="Q122" s="163">
        <v>0</v>
      </c>
      <c r="R122" s="205" t="s">
        <v>127</v>
      </c>
      <c r="S122" s="224"/>
      <c r="T122" s="636"/>
      <c r="U122" s="700"/>
      <c r="V122" s="700"/>
      <c r="W122" s="700"/>
      <c r="X122" s="700"/>
      <c r="Y122" s="700"/>
      <c r="Z122" s="700"/>
      <c r="AA122" s="700"/>
    </row>
    <row r="123" spans="1:27" ht="30" customHeight="1">
      <c r="A123" s="170"/>
      <c r="B123" s="170"/>
      <c r="C123" s="543"/>
      <c r="D123" s="544"/>
      <c r="E123" s="544"/>
      <c r="F123" s="544"/>
      <c r="G123" s="544"/>
      <c r="H123" s="545"/>
      <c r="I123" s="184">
        <v>0</v>
      </c>
      <c r="J123" s="229">
        <v>0</v>
      </c>
      <c r="K123" s="228">
        <f t="shared" si="14"/>
        <v>0</v>
      </c>
      <c r="L123" s="165">
        <v>0</v>
      </c>
      <c r="M123" s="165">
        <v>0</v>
      </c>
      <c r="N123" s="164">
        <f t="shared" si="15"/>
        <v>0</v>
      </c>
      <c r="O123" s="163">
        <f t="shared" si="16"/>
        <v>0</v>
      </c>
      <c r="P123" s="163">
        <v>0</v>
      </c>
      <c r="Q123" s="163">
        <v>0</v>
      </c>
      <c r="R123" s="205" t="s">
        <v>127</v>
      </c>
      <c r="S123" s="224"/>
      <c r="T123" s="636"/>
      <c r="U123" s="700"/>
      <c r="V123" s="700"/>
      <c r="W123" s="700"/>
      <c r="X123" s="700"/>
      <c r="Y123" s="700"/>
      <c r="Z123" s="700"/>
      <c r="AA123" s="700"/>
    </row>
    <row r="124" spans="1:27" ht="30" customHeight="1">
      <c r="A124" s="227"/>
      <c r="B124" s="707" t="s">
        <v>128</v>
      </c>
      <c r="C124" s="708"/>
      <c r="D124" s="708"/>
      <c r="E124" s="708"/>
      <c r="F124" s="708"/>
      <c r="G124" s="708"/>
      <c r="H124" s="708"/>
      <c r="I124" s="708"/>
      <c r="J124" s="708"/>
      <c r="K124" s="708"/>
      <c r="L124" s="614"/>
      <c r="M124" s="614"/>
      <c r="N124" s="614"/>
      <c r="O124" s="614"/>
      <c r="P124" s="614"/>
      <c r="Q124" s="614"/>
      <c r="R124" s="615"/>
      <c r="S124" s="224"/>
      <c r="U124" s="194"/>
      <c r="V124" s="194"/>
      <c r="W124" s="194"/>
      <c r="X124" s="194"/>
      <c r="Y124" s="194"/>
      <c r="Z124" s="194"/>
      <c r="AA124" s="194"/>
    </row>
    <row r="125" spans="1:27" ht="30" customHeight="1">
      <c r="A125" s="226"/>
      <c r="B125" s="709"/>
      <c r="C125" s="710"/>
      <c r="D125" s="710"/>
      <c r="E125" s="710"/>
      <c r="F125" s="710"/>
      <c r="G125" s="710"/>
      <c r="H125" s="710"/>
      <c r="I125" s="710"/>
      <c r="J125" s="710"/>
      <c r="K125" s="710"/>
      <c r="L125" s="618"/>
      <c r="M125" s="618"/>
      <c r="N125" s="618"/>
      <c r="O125" s="618"/>
      <c r="P125" s="618"/>
      <c r="Q125" s="618"/>
      <c r="R125" s="619"/>
      <c r="S125" s="224"/>
      <c r="U125" s="194"/>
      <c r="V125" s="194"/>
      <c r="W125" s="194"/>
      <c r="X125" s="194"/>
      <c r="Y125" s="194"/>
      <c r="Z125" s="194"/>
      <c r="AA125" s="194"/>
    </row>
    <row r="126" spans="1:27" ht="30" customHeight="1">
      <c r="A126" s="226"/>
      <c r="B126" s="709"/>
      <c r="C126" s="710"/>
      <c r="D126" s="710"/>
      <c r="E126" s="710"/>
      <c r="F126" s="710"/>
      <c r="G126" s="710"/>
      <c r="H126" s="710"/>
      <c r="I126" s="710"/>
      <c r="J126" s="710"/>
      <c r="K126" s="710"/>
      <c r="L126" s="618"/>
      <c r="M126" s="618"/>
      <c r="N126" s="618"/>
      <c r="O126" s="618"/>
      <c r="P126" s="618"/>
      <c r="Q126" s="618"/>
      <c r="R126" s="619"/>
      <c r="S126" s="224"/>
      <c r="U126" s="194"/>
      <c r="V126" s="194"/>
      <c r="W126" s="194"/>
      <c r="X126" s="194"/>
      <c r="Y126" s="194"/>
      <c r="Z126" s="194"/>
      <c r="AA126" s="194"/>
    </row>
    <row r="127" spans="1:27" ht="30" customHeight="1">
      <c r="A127" s="225"/>
      <c r="B127" s="711"/>
      <c r="C127" s="712"/>
      <c r="D127" s="712"/>
      <c r="E127" s="712"/>
      <c r="F127" s="712"/>
      <c r="G127" s="712"/>
      <c r="H127" s="712"/>
      <c r="I127" s="712"/>
      <c r="J127" s="712"/>
      <c r="K127" s="712"/>
      <c r="L127" s="622"/>
      <c r="M127" s="622"/>
      <c r="N127" s="622"/>
      <c r="O127" s="622"/>
      <c r="P127" s="622"/>
      <c r="Q127" s="622"/>
      <c r="R127" s="623"/>
      <c r="S127" s="224"/>
    </row>
    <row r="128" spans="1:27" ht="21.95" customHeight="1">
      <c r="A128" s="159"/>
      <c r="B128" s="582" t="s">
        <v>129</v>
      </c>
      <c r="C128" s="583"/>
      <c r="D128" s="583"/>
      <c r="E128" s="583"/>
      <c r="F128" s="583"/>
      <c r="G128" s="583"/>
      <c r="H128" s="583"/>
      <c r="I128" s="583"/>
      <c r="J128" s="584"/>
      <c r="K128" s="159">
        <f t="shared" ref="K128:Q128" si="17">SUM(K117:K127)</f>
        <v>0</v>
      </c>
      <c r="L128" s="159">
        <f t="shared" si="17"/>
        <v>0</v>
      </c>
      <c r="M128" s="159">
        <f t="shared" si="17"/>
        <v>0</v>
      </c>
      <c r="N128" s="159">
        <f t="shared" si="17"/>
        <v>0</v>
      </c>
      <c r="O128" s="159">
        <f t="shared" si="17"/>
        <v>0</v>
      </c>
      <c r="P128" s="159">
        <f t="shared" si="17"/>
        <v>0</v>
      </c>
      <c r="Q128" s="159">
        <f t="shared" si="17"/>
        <v>0</v>
      </c>
      <c r="R128" s="159"/>
    </row>
    <row r="129" spans="1:27" ht="37.5" customHeight="1">
      <c r="A129" s="540" t="s">
        <v>42</v>
      </c>
      <c r="B129" s="203" t="s">
        <v>130</v>
      </c>
      <c r="C129" s="593" t="s">
        <v>131</v>
      </c>
      <c r="D129" s="594"/>
      <c r="E129" s="594"/>
      <c r="F129" s="594"/>
      <c r="G129" s="594"/>
      <c r="H129" s="594"/>
      <c r="I129" s="594"/>
      <c r="J129" s="594"/>
      <c r="K129" s="594"/>
      <c r="L129" s="594"/>
      <c r="M129" s="594"/>
      <c r="N129" s="594"/>
      <c r="O129" s="594"/>
      <c r="P129" s="594"/>
      <c r="Q129" s="594"/>
      <c r="R129" s="595"/>
      <c r="S129" s="177"/>
    </row>
    <row r="130" spans="1:27" ht="48.75" customHeight="1">
      <c r="A130" s="541"/>
      <c r="B130" s="176" t="s">
        <v>122</v>
      </c>
      <c r="C130" s="606" t="s">
        <v>132</v>
      </c>
      <c r="D130" s="607"/>
      <c r="E130" s="607"/>
      <c r="F130" s="607"/>
      <c r="G130" s="607"/>
      <c r="H130" s="608"/>
      <c r="I130" s="202" t="s">
        <v>124</v>
      </c>
      <c r="J130" s="223" t="s">
        <v>125</v>
      </c>
      <c r="K130" s="173" t="s">
        <v>50</v>
      </c>
      <c r="L130" s="173" t="s">
        <v>51</v>
      </c>
      <c r="M130" s="173" t="s">
        <v>52</v>
      </c>
      <c r="N130" s="173" t="s">
        <v>53</v>
      </c>
      <c r="O130" s="172" t="s">
        <v>54</v>
      </c>
      <c r="P130" s="172" t="s">
        <v>55</v>
      </c>
      <c r="Q130" s="172" t="s">
        <v>56</v>
      </c>
      <c r="R130" s="172" t="s">
        <v>57</v>
      </c>
      <c r="T130" s="635" t="s">
        <v>133</v>
      </c>
      <c r="U130" s="700"/>
      <c r="V130" s="700"/>
      <c r="W130" s="700"/>
      <c r="X130" s="700"/>
      <c r="Y130" s="700"/>
      <c r="Z130" s="700"/>
      <c r="AA130" s="700"/>
    </row>
    <row r="131" spans="1:27" ht="30" customHeight="1">
      <c r="A131" s="191"/>
      <c r="B131" s="191"/>
      <c r="C131" s="543"/>
      <c r="D131" s="544"/>
      <c r="E131" s="544"/>
      <c r="F131" s="544"/>
      <c r="G131" s="544"/>
      <c r="H131" s="545"/>
      <c r="I131" s="222">
        <v>0</v>
      </c>
      <c r="J131" s="221">
        <v>0</v>
      </c>
      <c r="K131" s="166">
        <f t="shared" ref="K131:K152" si="18">ROUND((I131*J131),0)</f>
        <v>0</v>
      </c>
      <c r="L131" s="165">
        <v>0</v>
      </c>
      <c r="M131" s="165">
        <v>0</v>
      </c>
      <c r="N131" s="164">
        <f t="shared" ref="N131:N152" si="19">K131-L131-M131</f>
        <v>0</v>
      </c>
      <c r="O131" s="163">
        <f t="shared" ref="O131:O152" si="20">P131+Q131</f>
        <v>0</v>
      </c>
      <c r="P131" s="163">
        <v>0</v>
      </c>
      <c r="Q131" s="163">
        <v>0</v>
      </c>
      <c r="R131" s="161"/>
      <c r="T131" s="636"/>
      <c r="U131" s="700"/>
      <c r="V131" s="700"/>
      <c r="W131" s="700"/>
      <c r="X131" s="700"/>
      <c r="Y131" s="700"/>
      <c r="Z131" s="700"/>
      <c r="AA131" s="700"/>
    </row>
    <row r="132" spans="1:27" ht="30" customHeight="1">
      <c r="A132" s="191"/>
      <c r="B132" s="191"/>
      <c r="C132" s="543"/>
      <c r="D132" s="544"/>
      <c r="E132" s="544"/>
      <c r="F132" s="544"/>
      <c r="G132" s="544"/>
      <c r="H132" s="545"/>
      <c r="I132" s="222">
        <v>0</v>
      </c>
      <c r="J132" s="221">
        <v>0</v>
      </c>
      <c r="K132" s="166">
        <f t="shared" si="18"/>
        <v>0</v>
      </c>
      <c r="L132" s="165">
        <v>0</v>
      </c>
      <c r="M132" s="165">
        <v>0</v>
      </c>
      <c r="N132" s="164">
        <f t="shared" si="19"/>
        <v>0</v>
      </c>
      <c r="O132" s="163">
        <f t="shared" si="20"/>
        <v>0</v>
      </c>
      <c r="P132" s="163">
        <v>0</v>
      </c>
      <c r="Q132" s="163">
        <v>0</v>
      </c>
      <c r="R132" s="161"/>
      <c r="T132" s="636"/>
      <c r="U132" s="700"/>
      <c r="V132" s="700"/>
      <c r="W132" s="700"/>
      <c r="X132" s="700"/>
      <c r="Y132" s="700"/>
      <c r="Z132" s="700"/>
      <c r="AA132" s="700"/>
    </row>
    <row r="133" spans="1:27" ht="30" customHeight="1">
      <c r="A133" s="191"/>
      <c r="B133" s="191"/>
      <c r="C133" s="543"/>
      <c r="D133" s="544"/>
      <c r="E133" s="544"/>
      <c r="F133" s="544"/>
      <c r="G133" s="544"/>
      <c r="H133" s="545"/>
      <c r="I133" s="222">
        <v>0</v>
      </c>
      <c r="J133" s="221">
        <v>0</v>
      </c>
      <c r="K133" s="166">
        <f t="shared" si="18"/>
        <v>0</v>
      </c>
      <c r="L133" s="165">
        <v>0</v>
      </c>
      <c r="M133" s="165">
        <v>0</v>
      </c>
      <c r="N133" s="164">
        <f t="shared" si="19"/>
        <v>0</v>
      </c>
      <c r="O133" s="163">
        <f t="shared" si="20"/>
        <v>0</v>
      </c>
      <c r="P133" s="163">
        <v>0</v>
      </c>
      <c r="Q133" s="163">
        <v>0</v>
      </c>
      <c r="R133" s="161"/>
      <c r="T133" s="636"/>
      <c r="U133" s="700"/>
      <c r="V133" s="700"/>
      <c r="W133" s="700"/>
      <c r="X133" s="700"/>
      <c r="Y133" s="700"/>
      <c r="Z133" s="700"/>
      <c r="AA133" s="700"/>
    </row>
    <row r="134" spans="1:27" ht="30" customHeight="1">
      <c r="A134" s="191"/>
      <c r="B134" s="191"/>
      <c r="C134" s="543"/>
      <c r="D134" s="544"/>
      <c r="E134" s="544"/>
      <c r="F134" s="544"/>
      <c r="G134" s="544"/>
      <c r="H134" s="545"/>
      <c r="I134" s="222">
        <v>0</v>
      </c>
      <c r="J134" s="221">
        <v>0</v>
      </c>
      <c r="K134" s="166">
        <f t="shared" si="18"/>
        <v>0</v>
      </c>
      <c r="L134" s="165">
        <v>0</v>
      </c>
      <c r="M134" s="165">
        <v>0</v>
      </c>
      <c r="N134" s="164">
        <f t="shared" si="19"/>
        <v>0</v>
      </c>
      <c r="O134" s="163">
        <f t="shared" si="20"/>
        <v>0</v>
      </c>
      <c r="P134" s="163">
        <v>0</v>
      </c>
      <c r="Q134" s="163">
        <v>0</v>
      </c>
      <c r="R134" s="161"/>
      <c r="T134" s="636"/>
      <c r="U134" s="700"/>
      <c r="V134" s="700"/>
      <c r="W134" s="700"/>
      <c r="X134" s="700"/>
      <c r="Y134" s="700"/>
      <c r="Z134" s="700"/>
      <c r="AA134" s="700"/>
    </row>
    <row r="135" spans="1:27" ht="30" customHeight="1">
      <c r="A135" s="191"/>
      <c r="B135" s="191"/>
      <c r="C135" s="543"/>
      <c r="D135" s="544"/>
      <c r="E135" s="544"/>
      <c r="F135" s="544"/>
      <c r="G135" s="544"/>
      <c r="H135" s="545"/>
      <c r="I135" s="222">
        <v>0</v>
      </c>
      <c r="J135" s="221">
        <v>0</v>
      </c>
      <c r="K135" s="166">
        <f t="shared" si="18"/>
        <v>0</v>
      </c>
      <c r="L135" s="165">
        <v>0</v>
      </c>
      <c r="M135" s="165">
        <v>0</v>
      </c>
      <c r="N135" s="164">
        <f t="shared" si="19"/>
        <v>0</v>
      </c>
      <c r="O135" s="163">
        <f t="shared" si="20"/>
        <v>0</v>
      </c>
      <c r="P135" s="163">
        <v>0</v>
      </c>
      <c r="Q135" s="163">
        <v>0</v>
      </c>
      <c r="R135" s="161"/>
      <c r="T135" s="636"/>
      <c r="U135" s="700"/>
      <c r="V135" s="700"/>
      <c r="W135" s="700"/>
      <c r="X135" s="700"/>
      <c r="Y135" s="700"/>
      <c r="Z135" s="700"/>
      <c r="AA135" s="700"/>
    </row>
    <row r="136" spans="1:27" ht="30" hidden="1" customHeight="1">
      <c r="A136" s="191"/>
      <c r="B136" s="191"/>
      <c r="C136" s="543"/>
      <c r="D136" s="544"/>
      <c r="E136" s="544"/>
      <c r="F136" s="544"/>
      <c r="G136" s="544"/>
      <c r="H136" s="545"/>
      <c r="I136" s="222">
        <v>0</v>
      </c>
      <c r="J136" s="221">
        <v>0</v>
      </c>
      <c r="K136" s="166">
        <f t="shared" si="18"/>
        <v>0</v>
      </c>
      <c r="L136" s="165">
        <v>0</v>
      </c>
      <c r="M136" s="165">
        <v>0</v>
      </c>
      <c r="N136" s="164">
        <f t="shared" si="19"/>
        <v>0</v>
      </c>
      <c r="O136" s="163">
        <f t="shared" si="20"/>
        <v>0</v>
      </c>
      <c r="P136" s="163">
        <v>0</v>
      </c>
      <c r="Q136" s="163">
        <v>0</v>
      </c>
      <c r="R136" s="161"/>
      <c r="T136" s="636"/>
      <c r="U136" s="700"/>
      <c r="V136" s="700"/>
      <c r="W136" s="700"/>
      <c r="X136" s="700"/>
      <c r="Y136" s="700"/>
      <c r="Z136" s="700"/>
      <c r="AA136" s="700"/>
    </row>
    <row r="137" spans="1:27" ht="30" hidden="1" customHeight="1">
      <c r="A137" s="191"/>
      <c r="B137" s="191"/>
      <c r="C137" s="543"/>
      <c r="D137" s="544"/>
      <c r="E137" s="544"/>
      <c r="F137" s="544"/>
      <c r="G137" s="544"/>
      <c r="H137" s="545"/>
      <c r="I137" s="222">
        <v>0</v>
      </c>
      <c r="J137" s="221">
        <v>0</v>
      </c>
      <c r="K137" s="166">
        <f t="shared" si="18"/>
        <v>0</v>
      </c>
      <c r="L137" s="165">
        <v>0</v>
      </c>
      <c r="M137" s="165">
        <v>0</v>
      </c>
      <c r="N137" s="164">
        <f t="shared" si="19"/>
        <v>0</v>
      </c>
      <c r="O137" s="163">
        <f t="shared" si="20"/>
        <v>0</v>
      </c>
      <c r="P137" s="163">
        <v>0</v>
      </c>
      <c r="Q137" s="163">
        <v>0</v>
      </c>
      <c r="R137" s="161"/>
      <c r="T137" s="636"/>
      <c r="U137" s="700"/>
      <c r="V137" s="700"/>
      <c r="W137" s="700"/>
      <c r="X137" s="700"/>
      <c r="Y137" s="700"/>
      <c r="Z137" s="700"/>
      <c r="AA137" s="700"/>
    </row>
    <row r="138" spans="1:27" ht="30" hidden="1" customHeight="1">
      <c r="A138" s="191"/>
      <c r="B138" s="191"/>
      <c r="C138" s="543"/>
      <c r="D138" s="544"/>
      <c r="E138" s="544"/>
      <c r="F138" s="544"/>
      <c r="G138" s="544"/>
      <c r="H138" s="545"/>
      <c r="I138" s="222">
        <v>0</v>
      </c>
      <c r="J138" s="221">
        <v>0</v>
      </c>
      <c r="K138" s="166">
        <f t="shared" si="18"/>
        <v>0</v>
      </c>
      <c r="L138" s="165">
        <v>0</v>
      </c>
      <c r="M138" s="165">
        <v>0</v>
      </c>
      <c r="N138" s="164">
        <f t="shared" si="19"/>
        <v>0</v>
      </c>
      <c r="O138" s="163">
        <f t="shared" si="20"/>
        <v>0</v>
      </c>
      <c r="P138" s="163">
        <v>0</v>
      </c>
      <c r="Q138" s="163">
        <v>0</v>
      </c>
      <c r="R138" s="161"/>
      <c r="T138" s="636"/>
      <c r="U138" s="700"/>
      <c r="V138" s="700"/>
      <c r="W138" s="700"/>
      <c r="X138" s="700"/>
      <c r="Y138" s="700"/>
      <c r="Z138" s="700"/>
      <c r="AA138" s="700"/>
    </row>
    <row r="139" spans="1:27" ht="30" hidden="1" customHeight="1">
      <c r="A139" s="191"/>
      <c r="B139" s="191"/>
      <c r="C139" s="543"/>
      <c r="D139" s="544"/>
      <c r="E139" s="544"/>
      <c r="F139" s="544"/>
      <c r="G139" s="544"/>
      <c r="H139" s="545"/>
      <c r="I139" s="222">
        <v>0</v>
      </c>
      <c r="J139" s="221">
        <v>0</v>
      </c>
      <c r="K139" s="166">
        <f t="shared" si="18"/>
        <v>0</v>
      </c>
      <c r="L139" s="165">
        <v>0</v>
      </c>
      <c r="M139" s="165">
        <v>0</v>
      </c>
      <c r="N139" s="164">
        <f t="shared" si="19"/>
        <v>0</v>
      </c>
      <c r="O139" s="163">
        <f t="shared" si="20"/>
        <v>0</v>
      </c>
      <c r="P139" s="163">
        <v>0</v>
      </c>
      <c r="Q139" s="163">
        <v>0</v>
      </c>
      <c r="R139" s="161"/>
      <c r="T139" s="636"/>
      <c r="U139" s="700"/>
      <c r="V139" s="700"/>
      <c r="W139" s="700"/>
      <c r="X139" s="700"/>
      <c r="Y139" s="700"/>
      <c r="Z139" s="700"/>
      <c r="AA139" s="700"/>
    </row>
    <row r="140" spans="1:27" ht="30" hidden="1" customHeight="1">
      <c r="A140" s="191"/>
      <c r="B140" s="191"/>
      <c r="C140" s="543"/>
      <c r="D140" s="544"/>
      <c r="E140" s="544"/>
      <c r="F140" s="544"/>
      <c r="G140" s="544"/>
      <c r="H140" s="545"/>
      <c r="I140" s="222">
        <v>0</v>
      </c>
      <c r="J140" s="221">
        <v>0</v>
      </c>
      <c r="K140" s="166">
        <f t="shared" si="18"/>
        <v>0</v>
      </c>
      <c r="L140" s="165">
        <v>0</v>
      </c>
      <c r="M140" s="165">
        <v>0</v>
      </c>
      <c r="N140" s="164">
        <f t="shared" si="19"/>
        <v>0</v>
      </c>
      <c r="O140" s="163">
        <f t="shared" si="20"/>
        <v>0</v>
      </c>
      <c r="P140" s="163">
        <v>0</v>
      </c>
      <c r="Q140" s="163">
        <v>0</v>
      </c>
      <c r="R140" s="161"/>
      <c r="T140" s="636"/>
      <c r="U140" s="700"/>
      <c r="V140" s="700"/>
      <c r="W140" s="700"/>
      <c r="X140" s="700"/>
      <c r="Y140" s="700"/>
      <c r="Z140" s="700"/>
      <c r="AA140" s="700"/>
    </row>
    <row r="141" spans="1:27" ht="30" hidden="1" customHeight="1">
      <c r="A141" s="191"/>
      <c r="B141" s="191"/>
      <c r="C141" s="543"/>
      <c r="D141" s="544"/>
      <c r="E141" s="544"/>
      <c r="F141" s="544"/>
      <c r="G141" s="544"/>
      <c r="H141" s="545"/>
      <c r="I141" s="222">
        <v>0</v>
      </c>
      <c r="J141" s="221">
        <v>0</v>
      </c>
      <c r="K141" s="166">
        <f t="shared" si="18"/>
        <v>0</v>
      </c>
      <c r="L141" s="165">
        <v>0</v>
      </c>
      <c r="M141" s="165">
        <v>0</v>
      </c>
      <c r="N141" s="164">
        <f t="shared" si="19"/>
        <v>0</v>
      </c>
      <c r="O141" s="163">
        <f t="shared" si="20"/>
        <v>0</v>
      </c>
      <c r="P141" s="163">
        <v>0</v>
      </c>
      <c r="Q141" s="163">
        <v>0</v>
      </c>
      <c r="R141" s="161"/>
      <c r="T141" s="636"/>
      <c r="U141" s="700"/>
      <c r="V141" s="700"/>
      <c r="W141" s="700"/>
      <c r="X141" s="700"/>
      <c r="Y141" s="700"/>
      <c r="Z141" s="700"/>
      <c r="AA141" s="700"/>
    </row>
    <row r="142" spans="1:27" ht="30" hidden="1" customHeight="1">
      <c r="A142" s="191"/>
      <c r="B142" s="191"/>
      <c r="C142" s="543"/>
      <c r="D142" s="544"/>
      <c r="E142" s="544"/>
      <c r="F142" s="544"/>
      <c r="G142" s="544"/>
      <c r="H142" s="545"/>
      <c r="I142" s="222">
        <v>0</v>
      </c>
      <c r="J142" s="221">
        <v>0</v>
      </c>
      <c r="K142" s="166">
        <f t="shared" si="18"/>
        <v>0</v>
      </c>
      <c r="L142" s="165">
        <v>0</v>
      </c>
      <c r="M142" s="165">
        <v>0</v>
      </c>
      <c r="N142" s="164">
        <f t="shared" si="19"/>
        <v>0</v>
      </c>
      <c r="O142" s="163">
        <f t="shared" si="20"/>
        <v>0</v>
      </c>
      <c r="P142" s="163">
        <v>0</v>
      </c>
      <c r="Q142" s="163">
        <v>0</v>
      </c>
      <c r="R142" s="161"/>
      <c r="T142" s="636"/>
      <c r="U142" s="700"/>
      <c r="V142" s="700"/>
      <c r="W142" s="700"/>
      <c r="X142" s="700"/>
      <c r="Y142" s="700"/>
      <c r="Z142" s="700"/>
      <c r="AA142" s="700"/>
    </row>
    <row r="143" spans="1:27" ht="30" hidden="1" customHeight="1">
      <c r="A143" s="191"/>
      <c r="B143" s="191"/>
      <c r="C143" s="543"/>
      <c r="D143" s="544"/>
      <c r="E143" s="544"/>
      <c r="F143" s="544"/>
      <c r="G143" s="544"/>
      <c r="H143" s="545"/>
      <c r="I143" s="222">
        <v>0</v>
      </c>
      <c r="J143" s="221">
        <v>0</v>
      </c>
      <c r="K143" s="166">
        <f t="shared" si="18"/>
        <v>0</v>
      </c>
      <c r="L143" s="165">
        <v>0</v>
      </c>
      <c r="M143" s="165">
        <v>0</v>
      </c>
      <c r="N143" s="164">
        <f t="shared" si="19"/>
        <v>0</v>
      </c>
      <c r="O143" s="163">
        <f t="shared" si="20"/>
        <v>0</v>
      </c>
      <c r="P143" s="163">
        <v>0</v>
      </c>
      <c r="Q143" s="163">
        <v>0</v>
      </c>
      <c r="R143" s="161"/>
      <c r="T143" s="636"/>
      <c r="U143" s="700"/>
      <c r="V143" s="700"/>
      <c r="W143" s="700"/>
      <c r="X143" s="700"/>
      <c r="Y143" s="700"/>
      <c r="Z143" s="700"/>
      <c r="AA143" s="700"/>
    </row>
    <row r="144" spans="1:27" ht="30" hidden="1" customHeight="1">
      <c r="A144" s="191"/>
      <c r="B144" s="191"/>
      <c r="C144" s="543"/>
      <c r="D144" s="544"/>
      <c r="E144" s="544"/>
      <c r="F144" s="544"/>
      <c r="G144" s="544"/>
      <c r="H144" s="545"/>
      <c r="I144" s="222">
        <v>0</v>
      </c>
      <c r="J144" s="221">
        <v>0</v>
      </c>
      <c r="K144" s="166">
        <f t="shared" si="18"/>
        <v>0</v>
      </c>
      <c r="L144" s="165">
        <v>0</v>
      </c>
      <c r="M144" s="165">
        <v>0</v>
      </c>
      <c r="N144" s="164">
        <f t="shared" si="19"/>
        <v>0</v>
      </c>
      <c r="O144" s="163">
        <f t="shared" si="20"/>
        <v>0</v>
      </c>
      <c r="P144" s="163">
        <v>0</v>
      </c>
      <c r="Q144" s="163">
        <v>0</v>
      </c>
      <c r="R144" s="161"/>
      <c r="T144" s="636"/>
      <c r="U144" s="700"/>
      <c r="V144" s="700"/>
      <c r="W144" s="700"/>
      <c r="X144" s="700"/>
      <c r="Y144" s="700"/>
      <c r="Z144" s="700"/>
      <c r="AA144" s="700"/>
    </row>
    <row r="145" spans="1:27" ht="30" hidden="1" customHeight="1">
      <c r="A145" s="191"/>
      <c r="B145" s="191"/>
      <c r="C145" s="543"/>
      <c r="D145" s="544"/>
      <c r="E145" s="544"/>
      <c r="F145" s="544"/>
      <c r="G145" s="544"/>
      <c r="H145" s="545"/>
      <c r="I145" s="222">
        <v>0</v>
      </c>
      <c r="J145" s="221">
        <v>0</v>
      </c>
      <c r="K145" s="166">
        <f t="shared" si="18"/>
        <v>0</v>
      </c>
      <c r="L145" s="165">
        <v>0</v>
      </c>
      <c r="M145" s="165">
        <v>0</v>
      </c>
      <c r="N145" s="164">
        <f t="shared" si="19"/>
        <v>0</v>
      </c>
      <c r="O145" s="163">
        <f t="shared" si="20"/>
        <v>0</v>
      </c>
      <c r="P145" s="163">
        <v>0</v>
      </c>
      <c r="Q145" s="163">
        <v>0</v>
      </c>
      <c r="R145" s="161"/>
      <c r="T145" s="636"/>
      <c r="U145" s="700"/>
      <c r="V145" s="700"/>
      <c r="W145" s="700"/>
      <c r="X145" s="700"/>
      <c r="Y145" s="700"/>
      <c r="Z145" s="700"/>
      <c r="AA145" s="700"/>
    </row>
    <row r="146" spans="1:27" ht="30" hidden="1" customHeight="1">
      <c r="A146" s="191"/>
      <c r="B146" s="191"/>
      <c r="C146" s="543"/>
      <c r="D146" s="544"/>
      <c r="E146" s="544"/>
      <c r="F146" s="544"/>
      <c r="G146" s="544"/>
      <c r="H146" s="545"/>
      <c r="I146" s="222">
        <v>0</v>
      </c>
      <c r="J146" s="221">
        <v>0</v>
      </c>
      <c r="K146" s="166">
        <f t="shared" si="18"/>
        <v>0</v>
      </c>
      <c r="L146" s="165">
        <v>0</v>
      </c>
      <c r="M146" s="165">
        <v>0</v>
      </c>
      <c r="N146" s="164">
        <f t="shared" si="19"/>
        <v>0</v>
      </c>
      <c r="O146" s="163">
        <f t="shared" si="20"/>
        <v>0</v>
      </c>
      <c r="P146" s="163">
        <v>0</v>
      </c>
      <c r="Q146" s="163">
        <v>0</v>
      </c>
      <c r="R146" s="161"/>
    </row>
    <row r="147" spans="1:27" ht="30" hidden="1" customHeight="1">
      <c r="A147" s="191"/>
      <c r="B147" s="191"/>
      <c r="C147" s="543"/>
      <c r="D147" s="544"/>
      <c r="E147" s="544"/>
      <c r="F147" s="544"/>
      <c r="G147" s="544"/>
      <c r="H147" s="545"/>
      <c r="I147" s="222">
        <v>0</v>
      </c>
      <c r="J147" s="221">
        <v>0</v>
      </c>
      <c r="K147" s="166">
        <f t="shared" si="18"/>
        <v>0</v>
      </c>
      <c r="L147" s="165">
        <v>0</v>
      </c>
      <c r="M147" s="165">
        <v>0</v>
      </c>
      <c r="N147" s="164">
        <f t="shared" si="19"/>
        <v>0</v>
      </c>
      <c r="O147" s="163">
        <f t="shared" si="20"/>
        <v>0</v>
      </c>
      <c r="P147" s="163">
        <v>0</v>
      </c>
      <c r="Q147" s="163">
        <v>0</v>
      </c>
      <c r="R147" s="161"/>
    </row>
    <row r="148" spans="1:27" ht="30" hidden="1" customHeight="1">
      <c r="A148" s="191"/>
      <c r="B148" s="191"/>
      <c r="C148" s="543"/>
      <c r="D148" s="544"/>
      <c r="E148" s="544"/>
      <c r="F148" s="544"/>
      <c r="G148" s="544"/>
      <c r="H148" s="545"/>
      <c r="I148" s="222">
        <v>0</v>
      </c>
      <c r="J148" s="221">
        <v>0</v>
      </c>
      <c r="K148" s="166">
        <f t="shared" si="18"/>
        <v>0</v>
      </c>
      <c r="L148" s="165">
        <v>0</v>
      </c>
      <c r="M148" s="165">
        <v>0</v>
      </c>
      <c r="N148" s="164">
        <f t="shared" si="19"/>
        <v>0</v>
      </c>
      <c r="O148" s="163">
        <f t="shared" si="20"/>
        <v>0</v>
      </c>
      <c r="P148" s="163">
        <v>0</v>
      </c>
      <c r="Q148" s="163">
        <v>0</v>
      </c>
      <c r="R148" s="161"/>
    </row>
    <row r="149" spans="1:27" ht="30" hidden="1" customHeight="1">
      <c r="A149" s="191"/>
      <c r="B149" s="191"/>
      <c r="C149" s="543"/>
      <c r="D149" s="544"/>
      <c r="E149" s="544"/>
      <c r="F149" s="544"/>
      <c r="G149" s="544"/>
      <c r="H149" s="545"/>
      <c r="I149" s="222">
        <v>0</v>
      </c>
      <c r="J149" s="221">
        <v>0</v>
      </c>
      <c r="K149" s="166">
        <f t="shared" si="18"/>
        <v>0</v>
      </c>
      <c r="L149" s="165">
        <v>0</v>
      </c>
      <c r="M149" s="165">
        <v>0</v>
      </c>
      <c r="N149" s="164">
        <f t="shared" si="19"/>
        <v>0</v>
      </c>
      <c r="O149" s="163">
        <f t="shared" si="20"/>
        <v>0</v>
      </c>
      <c r="P149" s="163">
        <v>0</v>
      </c>
      <c r="Q149" s="163">
        <v>0</v>
      </c>
      <c r="R149" s="161"/>
    </row>
    <row r="150" spans="1:27" ht="30" hidden="1" customHeight="1">
      <c r="A150" s="191"/>
      <c r="B150" s="191"/>
      <c r="C150" s="543"/>
      <c r="D150" s="544"/>
      <c r="E150" s="544"/>
      <c r="F150" s="544"/>
      <c r="G150" s="544"/>
      <c r="H150" s="545"/>
      <c r="I150" s="222">
        <v>0</v>
      </c>
      <c r="J150" s="221">
        <v>0</v>
      </c>
      <c r="K150" s="166">
        <f t="shared" si="18"/>
        <v>0</v>
      </c>
      <c r="L150" s="165">
        <v>0</v>
      </c>
      <c r="M150" s="165">
        <v>0</v>
      </c>
      <c r="N150" s="164">
        <f t="shared" si="19"/>
        <v>0</v>
      </c>
      <c r="O150" s="163">
        <f t="shared" si="20"/>
        <v>0</v>
      </c>
      <c r="P150" s="163">
        <v>0</v>
      </c>
      <c r="Q150" s="163">
        <v>0</v>
      </c>
      <c r="R150" s="161"/>
    </row>
    <row r="151" spans="1:27" ht="30" hidden="1" customHeight="1">
      <c r="A151" s="191"/>
      <c r="B151" s="191"/>
      <c r="C151" s="543"/>
      <c r="D151" s="544"/>
      <c r="E151" s="544"/>
      <c r="F151" s="544"/>
      <c r="G151" s="544"/>
      <c r="H151" s="545"/>
      <c r="I151" s="222">
        <v>0</v>
      </c>
      <c r="J151" s="221">
        <v>0</v>
      </c>
      <c r="K151" s="166">
        <f t="shared" si="18"/>
        <v>0</v>
      </c>
      <c r="L151" s="165">
        <v>0</v>
      </c>
      <c r="M151" s="165">
        <v>0</v>
      </c>
      <c r="N151" s="164">
        <f t="shared" si="19"/>
        <v>0</v>
      </c>
      <c r="O151" s="163">
        <f t="shared" si="20"/>
        <v>0</v>
      </c>
      <c r="P151" s="163">
        <v>0</v>
      </c>
      <c r="Q151" s="163">
        <v>0</v>
      </c>
      <c r="R151" s="161"/>
    </row>
    <row r="152" spans="1:27" ht="30" hidden="1" customHeight="1">
      <c r="A152" s="191"/>
      <c r="B152" s="191"/>
      <c r="C152" s="543"/>
      <c r="D152" s="544"/>
      <c r="E152" s="544"/>
      <c r="F152" s="544"/>
      <c r="G152" s="544"/>
      <c r="H152" s="545"/>
      <c r="I152" s="222">
        <v>0</v>
      </c>
      <c r="J152" s="221">
        <v>0</v>
      </c>
      <c r="K152" s="166">
        <f t="shared" si="18"/>
        <v>0</v>
      </c>
      <c r="L152" s="165">
        <v>0</v>
      </c>
      <c r="M152" s="165">
        <v>0</v>
      </c>
      <c r="N152" s="164">
        <f t="shared" si="19"/>
        <v>0</v>
      </c>
      <c r="O152" s="163">
        <f t="shared" si="20"/>
        <v>0</v>
      </c>
      <c r="P152" s="163">
        <v>0</v>
      </c>
      <c r="Q152" s="163">
        <v>0</v>
      </c>
      <c r="R152" s="161"/>
    </row>
    <row r="153" spans="1:27" ht="21.95" customHeight="1">
      <c r="A153" s="159"/>
      <c r="B153" s="582" t="s">
        <v>134</v>
      </c>
      <c r="C153" s="583"/>
      <c r="D153" s="583"/>
      <c r="E153" s="583"/>
      <c r="F153" s="583"/>
      <c r="G153" s="583"/>
      <c r="H153" s="583"/>
      <c r="I153" s="583"/>
      <c r="J153" s="584"/>
      <c r="K153" s="159">
        <f t="shared" ref="K153:Q153" si="21">SUM(K131:K152)</f>
        <v>0</v>
      </c>
      <c r="L153" s="159">
        <f t="shared" si="21"/>
        <v>0</v>
      </c>
      <c r="M153" s="159">
        <f t="shared" si="21"/>
        <v>0</v>
      </c>
      <c r="N153" s="159">
        <f t="shared" si="21"/>
        <v>0</v>
      </c>
      <c r="O153" s="159">
        <f t="shared" si="21"/>
        <v>0</v>
      </c>
      <c r="P153" s="159">
        <f t="shared" si="21"/>
        <v>0</v>
      </c>
      <c r="Q153" s="159">
        <f t="shared" si="21"/>
        <v>0</v>
      </c>
      <c r="R153" s="159"/>
    </row>
    <row r="154" spans="1:27" ht="37.5" customHeight="1">
      <c r="A154" s="540" t="s">
        <v>42</v>
      </c>
      <c r="B154" s="203" t="s">
        <v>135</v>
      </c>
      <c r="C154" s="593" t="s">
        <v>136</v>
      </c>
      <c r="D154" s="594"/>
      <c r="E154" s="594"/>
      <c r="F154" s="594"/>
      <c r="G154" s="594"/>
      <c r="H154" s="594"/>
      <c r="I154" s="594"/>
      <c r="J154" s="594"/>
      <c r="K154" s="594"/>
      <c r="L154" s="594"/>
      <c r="M154" s="594"/>
      <c r="N154" s="594"/>
      <c r="O154" s="594"/>
      <c r="P154" s="594"/>
      <c r="Q154" s="594"/>
      <c r="R154" s="595"/>
      <c r="S154" s="177"/>
      <c r="W154" s="156" t="s">
        <v>137</v>
      </c>
    </row>
    <row r="155" spans="1:27" ht="52.5" customHeight="1">
      <c r="A155" s="541"/>
      <c r="B155" s="175" t="s">
        <v>138</v>
      </c>
      <c r="C155" s="624" t="s">
        <v>139</v>
      </c>
      <c r="D155" s="625"/>
      <c r="E155" s="625"/>
      <c r="F155" s="625"/>
      <c r="G155" s="626"/>
      <c r="H155" s="220" t="s">
        <v>140</v>
      </c>
      <c r="I155" s="220" t="s">
        <v>98</v>
      </c>
      <c r="J155" s="173" t="s">
        <v>124</v>
      </c>
      <c r="K155" s="173" t="s">
        <v>50</v>
      </c>
      <c r="L155" s="173" t="s">
        <v>51</v>
      </c>
      <c r="M155" s="173" t="s">
        <v>52</v>
      </c>
      <c r="N155" s="173" t="s">
        <v>53</v>
      </c>
      <c r="O155" s="172" t="s">
        <v>54</v>
      </c>
      <c r="P155" s="172" t="s">
        <v>55</v>
      </c>
      <c r="Q155" s="172" t="s">
        <v>56</v>
      </c>
      <c r="R155" s="172" t="s">
        <v>57</v>
      </c>
      <c r="S155" s="219"/>
      <c r="T155" s="635" t="s">
        <v>141</v>
      </c>
      <c r="U155" s="700"/>
      <c r="V155" s="700"/>
      <c r="W155" s="700"/>
      <c r="X155" s="700"/>
      <c r="Y155" s="700"/>
      <c r="Z155" s="700"/>
      <c r="AA155" s="700"/>
    </row>
    <row r="156" spans="1:27" ht="30" hidden="1" customHeight="1">
      <c r="A156" s="208"/>
      <c r="B156" s="208"/>
      <c r="C156" s="549"/>
      <c r="D156" s="550"/>
      <c r="E156" s="550"/>
      <c r="F156" s="550"/>
      <c r="G156" s="551"/>
      <c r="H156" s="185">
        <v>0</v>
      </c>
      <c r="I156" s="207" t="s">
        <v>137</v>
      </c>
      <c r="J156" s="206">
        <v>0</v>
      </c>
      <c r="K156" s="164">
        <f t="shared" ref="K156:K166" si="22">ROUND((H156*J156),0)</f>
        <v>0</v>
      </c>
      <c r="L156" s="165">
        <v>0</v>
      </c>
      <c r="M156" s="165">
        <v>0</v>
      </c>
      <c r="N156" s="164">
        <f t="shared" ref="N156:N166" si="23">K156-L156-M156</f>
        <v>0</v>
      </c>
      <c r="O156" s="163">
        <f t="shared" ref="O156:O166" si="24">P156+Q156</f>
        <v>0</v>
      </c>
      <c r="P156" s="163">
        <v>0</v>
      </c>
      <c r="Q156" s="163">
        <v>0</v>
      </c>
      <c r="R156" s="205" t="s">
        <v>127</v>
      </c>
      <c r="S156" s="218" t="str">
        <f>IF(AND(H156&gt;81.25,I156="Hourly"),"Consultant Rate exceeds allowable limit.  
Please review.",IF(AND(H156&gt;650,I156="8 Hour Day"),"Consultant Rate exceeds allowable limit.  
Please review."," "))</f>
        <v xml:space="preserve"> </v>
      </c>
      <c r="T156" s="636"/>
      <c r="U156" s="700"/>
      <c r="V156" s="700"/>
      <c r="W156" s="700"/>
      <c r="X156" s="700"/>
      <c r="Y156" s="700"/>
      <c r="Z156" s="700"/>
      <c r="AA156" s="700"/>
    </row>
    <row r="157" spans="1:27" ht="30" hidden="1" customHeight="1">
      <c r="A157" s="208"/>
      <c r="B157" s="208"/>
      <c r="C157" s="549"/>
      <c r="D157" s="550"/>
      <c r="E157" s="550"/>
      <c r="F157" s="550"/>
      <c r="G157" s="551"/>
      <c r="H157" s="185">
        <v>0</v>
      </c>
      <c r="I157" s="207" t="s">
        <v>137</v>
      </c>
      <c r="J157" s="206">
        <v>0</v>
      </c>
      <c r="K157" s="164">
        <f t="shared" si="22"/>
        <v>0</v>
      </c>
      <c r="L157" s="165">
        <v>0</v>
      </c>
      <c r="M157" s="165">
        <v>0</v>
      </c>
      <c r="N157" s="164">
        <f t="shared" si="23"/>
        <v>0</v>
      </c>
      <c r="O157" s="163">
        <f t="shared" si="24"/>
        <v>0</v>
      </c>
      <c r="P157" s="163">
        <v>0</v>
      </c>
      <c r="Q157" s="163">
        <v>0</v>
      </c>
      <c r="R157" s="205" t="s">
        <v>127</v>
      </c>
      <c r="S157" s="210"/>
      <c r="T157" s="636"/>
      <c r="U157" s="700"/>
      <c r="V157" s="700"/>
      <c r="W157" s="700"/>
      <c r="X157" s="700"/>
      <c r="Y157" s="700"/>
      <c r="Z157" s="700"/>
      <c r="AA157" s="700"/>
    </row>
    <row r="158" spans="1:27" ht="30" customHeight="1">
      <c r="A158" s="208" t="s">
        <v>142</v>
      </c>
      <c r="B158" s="217" t="s">
        <v>143</v>
      </c>
      <c r="C158" s="627" t="s">
        <v>144</v>
      </c>
      <c r="D158" s="628"/>
      <c r="E158" s="628"/>
      <c r="F158" s="628"/>
      <c r="G158" s="629"/>
      <c r="H158" s="196">
        <v>650</v>
      </c>
      <c r="I158" s="215" t="s">
        <v>145</v>
      </c>
      <c r="J158" s="214">
        <v>10</v>
      </c>
      <c r="K158" s="164">
        <f t="shared" si="22"/>
        <v>6500</v>
      </c>
      <c r="L158" s="165">
        <v>0</v>
      </c>
      <c r="M158" s="165">
        <v>6500</v>
      </c>
      <c r="N158" s="164">
        <f t="shared" si="23"/>
        <v>0</v>
      </c>
      <c r="O158" s="163">
        <f t="shared" si="24"/>
        <v>0</v>
      </c>
      <c r="P158" s="163">
        <v>0</v>
      </c>
      <c r="Q158" s="163">
        <v>0</v>
      </c>
      <c r="R158" s="205" t="s">
        <v>127</v>
      </c>
      <c r="S158" s="210"/>
      <c r="T158" s="636"/>
      <c r="U158" s="700"/>
      <c r="V158" s="700"/>
      <c r="W158" s="700"/>
      <c r="X158" s="700"/>
      <c r="Y158" s="700"/>
      <c r="Z158" s="700"/>
      <c r="AA158" s="700"/>
    </row>
    <row r="159" spans="1:27" ht="30" customHeight="1">
      <c r="A159" s="208">
        <v>4</v>
      </c>
      <c r="B159" s="217" t="s">
        <v>146</v>
      </c>
      <c r="C159" s="627" t="s">
        <v>147</v>
      </c>
      <c r="D159" s="628"/>
      <c r="E159" s="628"/>
      <c r="F159" s="628"/>
      <c r="G159" s="629"/>
      <c r="H159" s="196">
        <v>60</v>
      </c>
      <c r="I159" s="215" t="s">
        <v>137</v>
      </c>
      <c r="J159" s="214">
        <v>200</v>
      </c>
      <c r="K159" s="164">
        <f t="shared" si="22"/>
        <v>12000</v>
      </c>
      <c r="L159" s="165">
        <v>0</v>
      </c>
      <c r="M159" s="165">
        <v>12000</v>
      </c>
      <c r="N159" s="164">
        <f t="shared" si="23"/>
        <v>0</v>
      </c>
      <c r="O159" s="163">
        <f t="shared" si="24"/>
        <v>0</v>
      </c>
      <c r="P159" s="163">
        <v>0</v>
      </c>
      <c r="Q159" s="163">
        <v>0</v>
      </c>
      <c r="R159" s="205" t="s">
        <v>127</v>
      </c>
      <c r="S159" s="210"/>
      <c r="T159" s="636"/>
      <c r="U159" s="700"/>
      <c r="V159" s="700"/>
      <c r="W159" s="700"/>
      <c r="X159" s="700"/>
      <c r="Y159" s="700"/>
      <c r="Z159" s="700"/>
      <c r="AA159" s="700"/>
    </row>
    <row r="160" spans="1:27" ht="30" customHeight="1">
      <c r="A160" s="208" t="s">
        <v>148</v>
      </c>
      <c r="B160" s="217" t="s">
        <v>149</v>
      </c>
      <c r="C160" s="627" t="s">
        <v>150</v>
      </c>
      <c r="D160" s="628"/>
      <c r="E160" s="628"/>
      <c r="F160" s="628"/>
      <c r="G160" s="629"/>
      <c r="H160" s="196">
        <v>67</v>
      </c>
      <c r="I160" s="215" t="s">
        <v>137</v>
      </c>
      <c r="J160" s="214">
        <v>25</v>
      </c>
      <c r="K160" s="164">
        <f t="shared" si="22"/>
        <v>1675</v>
      </c>
      <c r="L160" s="165">
        <v>0</v>
      </c>
      <c r="M160" s="165">
        <v>1675</v>
      </c>
      <c r="N160" s="164">
        <f t="shared" si="23"/>
        <v>0</v>
      </c>
      <c r="O160" s="163">
        <f t="shared" si="24"/>
        <v>0</v>
      </c>
      <c r="P160" s="163">
        <v>0</v>
      </c>
      <c r="Q160" s="163">
        <v>0</v>
      </c>
      <c r="R160" s="205" t="s">
        <v>127</v>
      </c>
      <c r="S160" s="210"/>
      <c r="T160" s="636"/>
      <c r="U160" s="700"/>
      <c r="V160" s="700"/>
      <c r="W160" s="700"/>
      <c r="X160" s="700"/>
      <c r="Y160" s="700"/>
      <c r="Z160" s="700"/>
      <c r="AA160" s="700"/>
    </row>
    <row r="161" spans="1:27" ht="30" customHeight="1">
      <c r="A161" s="208"/>
      <c r="B161" s="216"/>
      <c r="C161" s="627"/>
      <c r="D161" s="628"/>
      <c r="E161" s="628"/>
      <c r="F161" s="628"/>
      <c r="G161" s="629"/>
      <c r="H161" s="196"/>
      <c r="I161" s="215"/>
      <c r="J161" s="214"/>
      <c r="K161" s="164">
        <f t="shared" si="22"/>
        <v>0</v>
      </c>
      <c r="L161" s="165">
        <v>0</v>
      </c>
      <c r="M161" s="165">
        <v>0</v>
      </c>
      <c r="N161" s="164">
        <f t="shared" si="23"/>
        <v>0</v>
      </c>
      <c r="O161" s="163">
        <f t="shared" si="24"/>
        <v>0</v>
      </c>
      <c r="P161" s="163">
        <v>0</v>
      </c>
      <c r="Q161" s="163">
        <v>0</v>
      </c>
      <c r="R161" s="205" t="s">
        <v>127</v>
      </c>
      <c r="S161" s="210"/>
      <c r="T161" s="636"/>
      <c r="U161" s="700"/>
      <c r="V161" s="700"/>
      <c r="W161" s="700"/>
      <c r="X161" s="700"/>
      <c r="Y161" s="700"/>
      <c r="Z161" s="700"/>
      <c r="AA161" s="700"/>
    </row>
    <row r="162" spans="1:27" ht="30" hidden="1" customHeight="1">
      <c r="A162" s="208"/>
      <c r="B162" s="208"/>
      <c r="C162" s="549"/>
      <c r="D162" s="550"/>
      <c r="E162" s="550"/>
      <c r="F162" s="550"/>
      <c r="G162" s="551"/>
      <c r="H162" s="185">
        <v>0</v>
      </c>
      <c r="I162" s="207" t="s">
        <v>137</v>
      </c>
      <c r="J162" s="206">
        <v>0</v>
      </c>
      <c r="K162" s="164">
        <f t="shared" si="22"/>
        <v>0</v>
      </c>
      <c r="L162" s="165">
        <v>0</v>
      </c>
      <c r="M162" s="165">
        <v>0</v>
      </c>
      <c r="N162" s="164">
        <f t="shared" si="23"/>
        <v>0</v>
      </c>
      <c r="O162" s="163">
        <f t="shared" si="24"/>
        <v>0</v>
      </c>
      <c r="P162" s="163">
        <v>0</v>
      </c>
      <c r="Q162" s="163">
        <v>0</v>
      </c>
      <c r="R162" s="205" t="s">
        <v>127</v>
      </c>
      <c r="S162" s="210"/>
      <c r="T162" s="636"/>
      <c r="U162" s="700"/>
      <c r="V162" s="700"/>
      <c r="W162" s="700"/>
      <c r="X162" s="700"/>
      <c r="Y162" s="700"/>
      <c r="Z162" s="700"/>
      <c r="AA162" s="700"/>
    </row>
    <row r="163" spans="1:27" ht="30" hidden="1" customHeight="1">
      <c r="A163" s="208"/>
      <c r="B163" s="208"/>
      <c r="C163" s="549"/>
      <c r="D163" s="550"/>
      <c r="E163" s="550"/>
      <c r="F163" s="550"/>
      <c r="G163" s="551"/>
      <c r="H163" s="185">
        <v>0</v>
      </c>
      <c r="I163" s="207" t="s">
        <v>137</v>
      </c>
      <c r="J163" s="206">
        <v>0</v>
      </c>
      <c r="K163" s="164">
        <f t="shared" si="22"/>
        <v>0</v>
      </c>
      <c r="L163" s="165">
        <v>0</v>
      </c>
      <c r="M163" s="165">
        <v>0</v>
      </c>
      <c r="N163" s="164">
        <f t="shared" si="23"/>
        <v>0</v>
      </c>
      <c r="O163" s="163">
        <f t="shared" si="24"/>
        <v>0</v>
      </c>
      <c r="P163" s="163">
        <v>0</v>
      </c>
      <c r="Q163" s="163">
        <v>0</v>
      </c>
      <c r="R163" s="205" t="s">
        <v>127</v>
      </c>
      <c r="S163" s="210"/>
      <c r="T163" s="636"/>
      <c r="U163" s="700"/>
      <c r="V163" s="700"/>
      <c r="W163" s="700"/>
      <c r="X163" s="700"/>
      <c r="Y163" s="700"/>
      <c r="Z163" s="700"/>
      <c r="AA163" s="700"/>
    </row>
    <row r="164" spans="1:27" ht="30" hidden="1" customHeight="1">
      <c r="A164" s="208"/>
      <c r="B164" s="208"/>
      <c r="C164" s="549"/>
      <c r="D164" s="550"/>
      <c r="E164" s="550"/>
      <c r="F164" s="550"/>
      <c r="G164" s="551"/>
      <c r="H164" s="185">
        <v>0</v>
      </c>
      <c r="I164" s="207" t="s">
        <v>137</v>
      </c>
      <c r="J164" s="206">
        <v>0</v>
      </c>
      <c r="K164" s="164">
        <f t="shared" si="22"/>
        <v>0</v>
      </c>
      <c r="L164" s="165">
        <v>0</v>
      </c>
      <c r="M164" s="165">
        <v>0</v>
      </c>
      <c r="N164" s="164">
        <f t="shared" si="23"/>
        <v>0</v>
      </c>
      <c r="O164" s="163">
        <f t="shared" si="24"/>
        <v>0</v>
      </c>
      <c r="P164" s="163">
        <v>0</v>
      </c>
      <c r="Q164" s="163">
        <v>0</v>
      </c>
      <c r="R164" s="205" t="s">
        <v>127</v>
      </c>
      <c r="S164" s="210"/>
      <c r="T164" s="636"/>
      <c r="U164" s="700"/>
      <c r="V164" s="700"/>
      <c r="W164" s="700"/>
      <c r="X164" s="700"/>
      <c r="Y164" s="700"/>
      <c r="Z164" s="700"/>
      <c r="AA164" s="700"/>
    </row>
    <row r="165" spans="1:27" ht="30" hidden="1" customHeight="1">
      <c r="A165" s="208"/>
      <c r="B165" s="208"/>
      <c r="C165" s="549"/>
      <c r="D165" s="550"/>
      <c r="E165" s="550"/>
      <c r="F165" s="550"/>
      <c r="G165" s="551"/>
      <c r="H165" s="185">
        <v>0</v>
      </c>
      <c r="I165" s="207" t="s">
        <v>137</v>
      </c>
      <c r="J165" s="206">
        <v>0</v>
      </c>
      <c r="K165" s="164">
        <f t="shared" si="22"/>
        <v>0</v>
      </c>
      <c r="L165" s="165">
        <v>0</v>
      </c>
      <c r="M165" s="165">
        <v>0</v>
      </c>
      <c r="N165" s="164">
        <f t="shared" si="23"/>
        <v>0</v>
      </c>
      <c r="O165" s="163">
        <f t="shared" si="24"/>
        <v>0</v>
      </c>
      <c r="P165" s="163">
        <v>0</v>
      </c>
      <c r="Q165" s="163">
        <v>0</v>
      </c>
      <c r="R165" s="205" t="s">
        <v>127</v>
      </c>
      <c r="S165" s="210"/>
      <c r="T165" s="636"/>
      <c r="U165" s="700"/>
      <c r="V165" s="700"/>
      <c r="W165" s="700"/>
      <c r="X165" s="700"/>
      <c r="Y165" s="700"/>
      <c r="Z165" s="700"/>
      <c r="AA165" s="700"/>
    </row>
    <row r="166" spans="1:27" ht="30" hidden="1" customHeight="1">
      <c r="A166" s="208"/>
      <c r="B166" s="208"/>
      <c r="C166" s="549"/>
      <c r="D166" s="550"/>
      <c r="E166" s="550"/>
      <c r="F166" s="550"/>
      <c r="G166" s="551"/>
      <c r="H166" s="185">
        <v>0</v>
      </c>
      <c r="I166" s="207" t="s">
        <v>137</v>
      </c>
      <c r="J166" s="206">
        <v>0</v>
      </c>
      <c r="K166" s="164">
        <f t="shared" si="22"/>
        <v>0</v>
      </c>
      <c r="L166" s="165">
        <v>0</v>
      </c>
      <c r="M166" s="165">
        <v>0</v>
      </c>
      <c r="N166" s="164">
        <f t="shared" si="23"/>
        <v>0</v>
      </c>
      <c r="O166" s="163">
        <f t="shared" si="24"/>
        <v>0</v>
      </c>
      <c r="P166" s="163">
        <v>0</v>
      </c>
      <c r="Q166" s="163">
        <v>0</v>
      </c>
      <c r="R166" s="205" t="s">
        <v>127</v>
      </c>
      <c r="S166" s="210"/>
      <c r="T166" s="636"/>
      <c r="U166" s="700"/>
      <c r="V166" s="700"/>
      <c r="W166" s="700"/>
      <c r="X166" s="700"/>
      <c r="Y166" s="700"/>
      <c r="Z166" s="700"/>
      <c r="AA166" s="700"/>
    </row>
    <row r="167" spans="1:27" ht="30" customHeight="1">
      <c r="A167" s="213"/>
      <c r="B167" s="612" t="s">
        <v>128</v>
      </c>
      <c r="C167" s="613"/>
      <c r="D167" s="613"/>
      <c r="E167" s="613"/>
      <c r="F167" s="613"/>
      <c r="G167" s="613"/>
      <c r="H167" s="613"/>
      <c r="I167" s="613"/>
      <c r="J167" s="613"/>
      <c r="K167" s="613"/>
      <c r="L167" s="614"/>
      <c r="M167" s="614"/>
      <c r="N167" s="614"/>
      <c r="O167" s="614"/>
      <c r="P167" s="614"/>
      <c r="Q167" s="614"/>
      <c r="R167" s="615"/>
      <c r="S167" s="210"/>
      <c r="T167" s="636"/>
      <c r="U167" s="700"/>
      <c r="V167" s="700"/>
      <c r="W167" s="700"/>
      <c r="X167" s="700"/>
      <c r="Y167" s="700"/>
      <c r="Z167" s="700"/>
      <c r="AA167" s="700"/>
    </row>
    <row r="168" spans="1:27" ht="30" customHeight="1">
      <c r="A168" s="212"/>
      <c r="B168" s="616"/>
      <c r="C168" s="617"/>
      <c r="D168" s="617"/>
      <c r="E168" s="617"/>
      <c r="F168" s="617"/>
      <c r="G168" s="617"/>
      <c r="H168" s="617"/>
      <c r="I168" s="617"/>
      <c r="J168" s="617"/>
      <c r="K168" s="617"/>
      <c r="L168" s="618"/>
      <c r="M168" s="618"/>
      <c r="N168" s="618"/>
      <c r="O168" s="618"/>
      <c r="P168" s="618"/>
      <c r="Q168" s="618"/>
      <c r="R168" s="619"/>
      <c r="S168" s="210"/>
      <c r="T168" s="636"/>
      <c r="U168" s="700"/>
      <c r="V168" s="700"/>
      <c r="W168" s="700"/>
      <c r="X168" s="700"/>
      <c r="Y168" s="700"/>
      <c r="Z168" s="700"/>
      <c r="AA168" s="700"/>
    </row>
    <row r="169" spans="1:27" ht="30" customHeight="1">
      <c r="A169" s="211"/>
      <c r="B169" s="620"/>
      <c r="C169" s="621"/>
      <c r="D169" s="621"/>
      <c r="E169" s="621"/>
      <c r="F169" s="621"/>
      <c r="G169" s="621"/>
      <c r="H169" s="621"/>
      <c r="I169" s="621"/>
      <c r="J169" s="621"/>
      <c r="K169" s="621"/>
      <c r="L169" s="622"/>
      <c r="M169" s="622"/>
      <c r="N169" s="622"/>
      <c r="O169" s="622"/>
      <c r="P169" s="622"/>
      <c r="Q169" s="622"/>
      <c r="R169" s="623"/>
      <c r="S169" s="210"/>
      <c r="T169" s="636"/>
      <c r="U169" s="700"/>
      <c r="V169" s="700"/>
      <c r="W169" s="700"/>
      <c r="X169" s="700"/>
      <c r="Y169" s="700"/>
      <c r="Z169" s="700"/>
      <c r="AA169" s="700"/>
    </row>
    <row r="170" spans="1:27" ht="30" hidden="1" customHeight="1">
      <c r="A170" s="208"/>
      <c r="B170" s="208"/>
      <c r="C170" s="549"/>
      <c r="D170" s="550"/>
      <c r="E170" s="550"/>
      <c r="F170" s="550"/>
      <c r="G170" s="551"/>
      <c r="H170" s="185">
        <v>0</v>
      </c>
      <c r="I170" s="207" t="s">
        <v>137</v>
      </c>
      <c r="J170" s="206">
        <v>0</v>
      </c>
      <c r="K170" s="164">
        <f t="shared" ref="K170:K183" si="25">ROUND((H170*J170),0)</f>
        <v>0</v>
      </c>
      <c r="L170" s="165">
        <v>0</v>
      </c>
      <c r="M170" s="165">
        <v>0</v>
      </c>
      <c r="N170" s="164">
        <f t="shared" ref="N170:N183" si="26">K170-L170-M170</f>
        <v>0</v>
      </c>
      <c r="O170" s="163">
        <f t="shared" ref="O170:O183" si="27">P170+Q170</f>
        <v>0</v>
      </c>
      <c r="P170" s="163">
        <v>0</v>
      </c>
      <c r="Q170" s="163">
        <v>0</v>
      </c>
      <c r="R170" s="205" t="s">
        <v>127</v>
      </c>
      <c r="S170" s="210"/>
      <c r="T170" s="636"/>
      <c r="U170" s="700"/>
      <c r="V170" s="700"/>
      <c r="W170" s="700"/>
      <c r="X170" s="700"/>
      <c r="Y170" s="700"/>
      <c r="Z170" s="700"/>
      <c r="AA170" s="700"/>
    </row>
    <row r="171" spans="1:27" ht="30" hidden="1" customHeight="1">
      <c r="A171" s="208"/>
      <c r="B171" s="208"/>
      <c r="C171" s="549"/>
      <c r="D171" s="550"/>
      <c r="E171" s="550"/>
      <c r="F171" s="550"/>
      <c r="G171" s="551"/>
      <c r="H171" s="185">
        <v>0</v>
      </c>
      <c r="I171" s="207" t="s">
        <v>137</v>
      </c>
      <c r="J171" s="206">
        <v>0</v>
      </c>
      <c r="K171" s="164">
        <f t="shared" si="25"/>
        <v>0</v>
      </c>
      <c r="L171" s="165">
        <v>0</v>
      </c>
      <c r="M171" s="165">
        <v>0</v>
      </c>
      <c r="N171" s="164">
        <f t="shared" si="26"/>
        <v>0</v>
      </c>
      <c r="O171" s="163">
        <f t="shared" si="27"/>
        <v>0</v>
      </c>
      <c r="P171" s="163">
        <v>0</v>
      </c>
      <c r="Q171" s="163">
        <v>0</v>
      </c>
      <c r="R171" s="205" t="s">
        <v>127</v>
      </c>
      <c r="S171" s="210"/>
    </row>
    <row r="172" spans="1:27" ht="30" hidden="1" customHeight="1">
      <c r="A172" s="208"/>
      <c r="B172" s="208"/>
      <c r="C172" s="549"/>
      <c r="D172" s="550"/>
      <c r="E172" s="550"/>
      <c r="F172" s="550"/>
      <c r="G172" s="551"/>
      <c r="H172" s="185">
        <v>0</v>
      </c>
      <c r="I172" s="207" t="s">
        <v>137</v>
      </c>
      <c r="J172" s="206">
        <v>0</v>
      </c>
      <c r="K172" s="164">
        <f t="shared" si="25"/>
        <v>0</v>
      </c>
      <c r="L172" s="165">
        <v>0</v>
      </c>
      <c r="M172" s="165">
        <v>0</v>
      </c>
      <c r="N172" s="164">
        <f t="shared" si="26"/>
        <v>0</v>
      </c>
      <c r="O172" s="163">
        <f t="shared" si="27"/>
        <v>0</v>
      </c>
      <c r="P172" s="163">
        <v>0</v>
      </c>
      <c r="Q172" s="163">
        <v>0</v>
      </c>
      <c r="R172" s="205" t="s">
        <v>127</v>
      </c>
      <c r="S172" s="210"/>
    </row>
    <row r="173" spans="1:27" ht="30" hidden="1" customHeight="1">
      <c r="A173" s="208"/>
      <c r="B173" s="208"/>
      <c r="C173" s="549"/>
      <c r="D173" s="550"/>
      <c r="E173" s="550"/>
      <c r="F173" s="550"/>
      <c r="G173" s="551"/>
      <c r="H173" s="185">
        <v>0</v>
      </c>
      <c r="I173" s="207" t="s">
        <v>137</v>
      </c>
      <c r="J173" s="206">
        <v>0</v>
      </c>
      <c r="K173" s="164">
        <f t="shared" si="25"/>
        <v>0</v>
      </c>
      <c r="L173" s="165">
        <v>0</v>
      </c>
      <c r="M173" s="165">
        <v>0</v>
      </c>
      <c r="N173" s="164">
        <f t="shared" si="26"/>
        <v>0</v>
      </c>
      <c r="O173" s="163">
        <f t="shared" si="27"/>
        <v>0</v>
      </c>
      <c r="P173" s="163">
        <v>0</v>
      </c>
      <c r="Q173" s="163">
        <v>0</v>
      </c>
      <c r="R173" s="205" t="s">
        <v>127</v>
      </c>
      <c r="S173" s="210"/>
    </row>
    <row r="174" spans="1:27" ht="30" hidden="1" customHeight="1">
      <c r="A174" s="208"/>
      <c r="B174" s="208"/>
      <c r="C174" s="549"/>
      <c r="D174" s="550"/>
      <c r="E174" s="550"/>
      <c r="F174" s="550"/>
      <c r="G174" s="551"/>
      <c r="H174" s="185">
        <v>0</v>
      </c>
      <c r="I174" s="207" t="s">
        <v>137</v>
      </c>
      <c r="J174" s="206">
        <v>0</v>
      </c>
      <c r="K174" s="164">
        <f t="shared" si="25"/>
        <v>0</v>
      </c>
      <c r="L174" s="165">
        <v>0</v>
      </c>
      <c r="M174" s="165">
        <v>0</v>
      </c>
      <c r="N174" s="164">
        <f t="shared" si="26"/>
        <v>0</v>
      </c>
      <c r="O174" s="163">
        <f t="shared" si="27"/>
        <v>0</v>
      </c>
      <c r="P174" s="163">
        <v>0</v>
      </c>
      <c r="Q174" s="163">
        <v>0</v>
      </c>
      <c r="R174" s="205" t="s">
        <v>127</v>
      </c>
      <c r="S174" s="210"/>
    </row>
    <row r="175" spans="1:27" ht="30" hidden="1" customHeight="1">
      <c r="A175" s="208"/>
      <c r="B175" s="208"/>
      <c r="C175" s="549"/>
      <c r="D175" s="550"/>
      <c r="E175" s="550"/>
      <c r="F175" s="550"/>
      <c r="G175" s="551"/>
      <c r="H175" s="185">
        <v>0</v>
      </c>
      <c r="I175" s="207" t="s">
        <v>137</v>
      </c>
      <c r="J175" s="206">
        <v>0</v>
      </c>
      <c r="K175" s="164">
        <f t="shared" si="25"/>
        <v>0</v>
      </c>
      <c r="L175" s="165">
        <v>0</v>
      </c>
      <c r="M175" s="165">
        <v>0</v>
      </c>
      <c r="N175" s="164">
        <f t="shared" si="26"/>
        <v>0</v>
      </c>
      <c r="O175" s="163">
        <f t="shared" si="27"/>
        <v>0</v>
      </c>
      <c r="P175" s="163">
        <v>0</v>
      </c>
      <c r="Q175" s="163">
        <v>0</v>
      </c>
      <c r="R175" s="205" t="s">
        <v>127</v>
      </c>
      <c r="S175" s="204" t="str">
        <f t="shared" ref="S175:S183" si="28">IF(AND(H175&gt;81.25,I175="Hourly"),"Consultant Rate exceeds allowable limit.  
Please review.",IF(AND(H175&gt;650,I175="8 Hour Day"),"Consultant Rate exceeds allowable limit.  
Please review."," "))</f>
        <v xml:space="preserve"> </v>
      </c>
    </row>
    <row r="176" spans="1:27" ht="30" hidden="1" customHeight="1">
      <c r="A176" s="208"/>
      <c r="B176" s="208"/>
      <c r="C176" s="549"/>
      <c r="D176" s="550"/>
      <c r="E176" s="550"/>
      <c r="F176" s="550"/>
      <c r="G176" s="551"/>
      <c r="H176" s="185">
        <v>0</v>
      </c>
      <c r="I176" s="207" t="s">
        <v>137</v>
      </c>
      <c r="J176" s="206">
        <v>0</v>
      </c>
      <c r="K176" s="164">
        <f t="shared" si="25"/>
        <v>0</v>
      </c>
      <c r="L176" s="165">
        <v>0</v>
      </c>
      <c r="M176" s="165">
        <v>0</v>
      </c>
      <c r="N176" s="164">
        <f t="shared" si="26"/>
        <v>0</v>
      </c>
      <c r="O176" s="163">
        <f t="shared" si="27"/>
        <v>0</v>
      </c>
      <c r="P176" s="163">
        <v>0</v>
      </c>
      <c r="Q176" s="163">
        <v>0</v>
      </c>
      <c r="R176" s="205" t="s">
        <v>127</v>
      </c>
      <c r="S176" s="204" t="str">
        <f t="shared" si="28"/>
        <v xml:space="preserve"> </v>
      </c>
    </row>
    <row r="177" spans="1:27" ht="30" hidden="1" customHeight="1">
      <c r="A177" s="209"/>
      <c r="B177" s="209"/>
      <c r="C177" s="549"/>
      <c r="D177" s="550"/>
      <c r="E177" s="550"/>
      <c r="F177" s="550"/>
      <c r="G177" s="551"/>
      <c r="H177" s="185">
        <v>0</v>
      </c>
      <c r="I177" s="207" t="s">
        <v>137</v>
      </c>
      <c r="J177" s="206">
        <v>0</v>
      </c>
      <c r="K177" s="164">
        <f t="shared" si="25"/>
        <v>0</v>
      </c>
      <c r="L177" s="165">
        <v>0</v>
      </c>
      <c r="M177" s="165">
        <v>0</v>
      </c>
      <c r="N177" s="164">
        <f t="shared" si="26"/>
        <v>0</v>
      </c>
      <c r="O177" s="163">
        <f t="shared" si="27"/>
        <v>0</v>
      </c>
      <c r="P177" s="163">
        <v>0</v>
      </c>
      <c r="Q177" s="163">
        <v>0</v>
      </c>
      <c r="R177" s="205" t="s">
        <v>127</v>
      </c>
      <c r="S177" s="204" t="str">
        <f t="shared" si="28"/>
        <v xml:space="preserve"> </v>
      </c>
    </row>
    <row r="178" spans="1:27" ht="30" hidden="1" customHeight="1">
      <c r="A178" s="208"/>
      <c r="B178" s="208"/>
      <c r="C178" s="549"/>
      <c r="D178" s="550"/>
      <c r="E178" s="550"/>
      <c r="F178" s="550"/>
      <c r="G178" s="551"/>
      <c r="H178" s="185">
        <v>0</v>
      </c>
      <c r="I178" s="207" t="s">
        <v>137</v>
      </c>
      <c r="J178" s="206">
        <v>0</v>
      </c>
      <c r="K178" s="164">
        <f t="shared" si="25"/>
        <v>0</v>
      </c>
      <c r="L178" s="165">
        <v>0</v>
      </c>
      <c r="M178" s="165">
        <v>0</v>
      </c>
      <c r="N178" s="164">
        <f t="shared" si="26"/>
        <v>0</v>
      </c>
      <c r="O178" s="163">
        <f t="shared" si="27"/>
        <v>0</v>
      </c>
      <c r="P178" s="163">
        <v>0</v>
      </c>
      <c r="Q178" s="163">
        <v>0</v>
      </c>
      <c r="R178" s="205" t="s">
        <v>127</v>
      </c>
      <c r="S178" s="204" t="str">
        <f t="shared" si="28"/>
        <v xml:space="preserve"> </v>
      </c>
    </row>
    <row r="179" spans="1:27" ht="30" hidden="1" customHeight="1">
      <c r="A179" s="209"/>
      <c r="B179" s="209"/>
      <c r="C179" s="549"/>
      <c r="D179" s="550"/>
      <c r="E179" s="550"/>
      <c r="F179" s="550"/>
      <c r="G179" s="551"/>
      <c r="H179" s="185">
        <v>0</v>
      </c>
      <c r="I179" s="207" t="s">
        <v>137</v>
      </c>
      <c r="J179" s="206">
        <v>0</v>
      </c>
      <c r="K179" s="164">
        <f t="shared" si="25"/>
        <v>0</v>
      </c>
      <c r="L179" s="165">
        <v>0</v>
      </c>
      <c r="M179" s="165">
        <v>0</v>
      </c>
      <c r="N179" s="164">
        <f t="shared" si="26"/>
        <v>0</v>
      </c>
      <c r="O179" s="163">
        <f t="shared" si="27"/>
        <v>0</v>
      </c>
      <c r="P179" s="163">
        <v>0</v>
      </c>
      <c r="Q179" s="163">
        <v>0</v>
      </c>
      <c r="R179" s="205" t="s">
        <v>127</v>
      </c>
      <c r="S179" s="204" t="str">
        <f t="shared" si="28"/>
        <v xml:space="preserve"> </v>
      </c>
    </row>
    <row r="180" spans="1:27" ht="30" hidden="1" customHeight="1">
      <c r="A180" s="209"/>
      <c r="B180" s="209"/>
      <c r="C180" s="549"/>
      <c r="D180" s="550"/>
      <c r="E180" s="550"/>
      <c r="F180" s="550"/>
      <c r="G180" s="551"/>
      <c r="H180" s="185">
        <v>0</v>
      </c>
      <c r="I180" s="207" t="s">
        <v>137</v>
      </c>
      <c r="J180" s="206">
        <v>0</v>
      </c>
      <c r="K180" s="164">
        <f t="shared" si="25"/>
        <v>0</v>
      </c>
      <c r="L180" s="165">
        <v>0</v>
      </c>
      <c r="M180" s="165">
        <v>0</v>
      </c>
      <c r="N180" s="164">
        <f t="shared" si="26"/>
        <v>0</v>
      </c>
      <c r="O180" s="163">
        <f t="shared" si="27"/>
        <v>0</v>
      </c>
      <c r="P180" s="163">
        <v>0</v>
      </c>
      <c r="Q180" s="163">
        <v>0</v>
      </c>
      <c r="R180" s="205" t="s">
        <v>127</v>
      </c>
      <c r="S180" s="204" t="str">
        <f t="shared" si="28"/>
        <v xml:space="preserve"> </v>
      </c>
    </row>
    <row r="181" spans="1:27" ht="30" hidden="1" customHeight="1">
      <c r="A181" s="209"/>
      <c r="B181" s="209"/>
      <c r="C181" s="549"/>
      <c r="D181" s="550"/>
      <c r="E181" s="550"/>
      <c r="F181" s="550"/>
      <c r="G181" s="551"/>
      <c r="H181" s="185">
        <v>0</v>
      </c>
      <c r="I181" s="207" t="s">
        <v>137</v>
      </c>
      <c r="J181" s="206">
        <v>0</v>
      </c>
      <c r="K181" s="164">
        <f t="shared" si="25"/>
        <v>0</v>
      </c>
      <c r="L181" s="165">
        <v>0</v>
      </c>
      <c r="M181" s="165">
        <v>0</v>
      </c>
      <c r="N181" s="164">
        <f t="shared" si="26"/>
        <v>0</v>
      </c>
      <c r="O181" s="163">
        <f t="shared" si="27"/>
        <v>0</v>
      </c>
      <c r="P181" s="163">
        <v>0</v>
      </c>
      <c r="Q181" s="163">
        <v>0</v>
      </c>
      <c r="R181" s="205" t="s">
        <v>127</v>
      </c>
      <c r="S181" s="204" t="str">
        <f t="shared" si="28"/>
        <v xml:space="preserve"> </v>
      </c>
    </row>
    <row r="182" spans="1:27" ht="30" hidden="1" customHeight="1">
      <c r="A182" s="209"/>
      <c r="B182" s="209"/>
      <c r="C182" s="549"/>
      <c r="D182" s="550"/>
      <c r="E182" s="550"/>
      <c r="F182" s="550"/>
      <c r="G182" s="551"/>
      <c r="H182" s="185">
        <v>0</v>
      </c>
      <c r="I182" s="207" t="s">
        <v>137</v>
      </c>
      <c r="J182" s="206">
        <v>0</v>
      </c>
      <c r="K182" s="164">
        <f t="shared" si="25"/>
        <v>0</v>
      </c>
      <c r="L182" s="165">
        <v>0</v>
      </c>
      <c r="M182" s="165">
        <v>0</v>
      </c>
      <c r="N182" s="164">
        <f t="shared" si="26"/>
        <v>0</v>
      </c>
      <c r="O182" s="163">
        <f t="shared" si="27"/>
        <v>0</v>
      </c>
      <c r="P182" s="163">
        <v>0</v>
      </c>
      <c r="Q182" s="163">
        <v>0</v>
      </c>
      <c r="R182" s="205" t="s">
        <v>127</v>
      </c>
      <c r="S182" s="204" t="str">
        <f t="shared" si="28"/>
        <v xml:space="preserve"> </v>
      </c>
    </row>
    <row r="183" spans="1:27" ht="30" hidden="1" customHeight="1">
      <c r="A183" s="208"/>
      <c r="B183" s="208"/>
      <c r="C183" s="549"/>
      <c r="D183" s="550"/>
      <c r="E183" s="550"/>
      <c r="F183" s="550"/>
      <c r="G183" s="551"/>
      <c r="H183" s="185">
        <v>0</v>
      </c>
      <c r="I183" s="207" t="s">
        <v>137</v>
      </c>
      <c r="J183" s="206">
        <v>0</v>
      </c>
      <c r="K183" s="164">
        <f t="shared" si="25"/>
        <v>0</v>
      </c>
      <c r="L183" s="165">
        <v>0</v>
      </c>
      <c r="M183" s="165">
        <v>0</v>
      </c>
      <c r="N183" s="164">
        <f t="shared" si="26"/>
        <v>0</v>
      </c>
      <c r="O183" s="163">
        <f t="shared" si="27"/>
        <v>0</v>
      </c>
      <c r="P183" s="163">
        <v>0</v>
      </c>
      <c r="Q183" s="163">
        <v>0</v>
      </c>
      <c r="R183" s="205" t="s">
        <v>127</v>
      </c>
      <c r="S183" s="204" t="str">
        <f t="shared" si="28"/>
        <v xml:space="preserve"> </v>
      </c>
    </row>
    <row r="184" spans="1:27" ht="25.5" customHeight="1">
      <c r="A184" s="159"/>
      <c r="B184" s="582" t="s">
        <v>151</v>
      </c>
      <c r="C184" s="583"/>
      <c r="D184" s="583"/>
      <c r="E184" s="583"/>
      <c r="F184" s="583"/>
      <c r="G184" s="583"/>
      <c r="H184" s="583"/>
      <c r="I184" s="583"/>
      <c r="J184" s="584"/>
      <c r="K184" s="159">
        <f>(SUM(K156:K183))</f>
        <v>20175</v>
      </c>
      <c r="L184" s="159">
        <f>(SUM(L156:L183))</f>
        <v>0</v>
      </c>
      <c r="M184" s="159">
        <f>(SUM(M156:M183))</f>
        <v>20175</v>
      </c>
      <c r="N184" s="159">
        <f>(SUM(N156:N183))</f>
        <v>0</v>
      </c>
      <c r="O184" s="159">
        <f>SUM(O156:O183)</f>
        <v>0</v>
      </c>
      <c r="P184" s="159">
        <f>SUM(P156:P183)</f>
        <v>0</v>
      </c>
      <c r="Q184" s="159">
        <f>SUM(Q156:Q183)</f>
        <v>0</v>
      </c>
      <c r="R184" s="159"/>
    </row>
    <row r="185" spans="1:27" ht="37.5" customHeight="1">
      <c r="A185" s="540" t="s">
        <v>42</v>
      </c>
      <c r="B185" s="203" t="s">
        <v>152</v>
      </c>
      <c r="C185" s="671" t="s">
        <v>153</v>
      </c>
      <c r="D185" s="672"/>
      <c r="E185" s="672"/>
      <c r="F185" s="672"/>
      <c r="G185" s="672"/>
      <c r="H185" s="672"/>
      <c r="I185" s="672"/>
      <c r="J185" s="672"/>
      <c r="K185" s="672"/>
      <c r="L185" s="672"/>
      <c r="M185" s="672"/>
      <c r="N185" s="672"/>
      <c r="O185" s="672"/>
      <c r="P185" s="672"/>
      <c r="Q185" s="672"/>
      <c r="R185" s="673"/>
      <c r="S185" s="177"/>
    </row>
    <row r="186" spans="1:27" ht="67.5" customHeight="1">
      <c r="A186" s="541"/>
      <c r="B186" s="176" t="s">
        <v>154</v>
      </c>
      <c r="C186" s="606" t="s">
        <v>155</v>
      </c>
      <c r="D186" s="677"/>
      <c r="E186" s="677"/>
      <c r="F186" s="678"/>
      <c r="G186" s="202" t="s">
        <v>124</v>
      </c>
      <c r="H186" s="201" t="s">
        <v>156</v>
      </c>
      <c r="I186" s="202" t="s">
        <v>102</v>
      </c>
      <c r="J186" s="201" t="s">
        <v>157</v>
      </c>
      <c r="K186" s="173" t="s">
        <v>50</v>
      </c>
      <c r="L186" s="173" t="s">
        <v>51</v>
      </c>
      <c r="M186" s="173" t="s">
        <v>52</v>
      </c>
      <c r="N186" s="173" t="s">
        <v>53</v>
      </c>
      <c r="O186" s="172" t="s">
        <v>54</v>
      </c>
      <c r="P186" s="172" t="s">
        <v>55</v>
      </c>
      <c r="Q186" s="172" t="s">
        <v>56</v>
      </c>
      <c r="R186" s="172" t="s">
        <v>57</v>
      </c>
      <c r="T186" s="636" t="s">
        <v>158</v>
      </c>
      <c r="U186" s="700"/>
      <c r="V186" s="700"/>
      <c r="W186" s="700"/>
      <c r="X186" s="700"/>
      <c r="Y186" s="700"/>
      <c r="Z186" s="700"/>
      <c r="AA186" s="700"/>
    </row>
    <row r="187" spans="1:27" ht="30" customHeight="1">
      <c r="A187" s="193" t="s">
        <v>103</v>
      </c>
      <c r="B187" s="199" t="s">
        <v>159</v>
      </c>
      <c r="C187" s="674" t="s">
        <v>160</v>
      </c>
      <c r="D187" s="675"/>
      <c r="E187" s="675"/>
      <c r="F187" s="676"/>
      <c r="G187" s="198">
        <v>2</v>
      </c>
      <c r="H187" s="200" t="s">
        <v>161</v>
      </c>
      <c r="I187" s="196">
        <v>700</v>
      </c>
      <c r="J187" s="195">
        <v>1</v>
      </c>
      <c r="K187" s="166">
        <f t="shared" ref="K187:K212" si="29">ROUND((G187*I187*J187),0)</f>
        <v>1400</v>
      </c>
      <c r="L187" s="165">
        <v>1400</v>
      </c>
      <c r="M187" s="165">
        <v>0</v>
      </c>
      <c r="N187" s="164">
        <f t="shared" ref="N187:N212" si="30">K187-L187-M187</f>
        <v>0</v>
      </c>
      <c r="O187" s="163">
        <f t="shared" ref="O187:O212" si="31">P187+Q187</f>
        <v>0</v>
      </c>
      <c r="P187" s="163">
        <v>0</v>
      </c>
      <c r="Q187" s="163">
        <v>0</v>
      </c>
      <c r="R187" s="161"/>
      <c r="T187" s="636"/>
      <c r="U187" s="700"/>
      <c r="V187" s="700"/>
      <c r="W187" s="700"/>
      <c r="X187" s="700"/>
      <c r="Y187" s="700"/>
      <c r="Z187" s="700"/>
      <c r="AA187" s="700"/>
    </row>
    <row r="188" spans="1:27" ht="30" customHeight="1">
      <c r="A188" s="193" t="s">
        <v>103</v>
      </c>
      <c r="B188" s="199" t="s">
        <v>162</v>
      </c>
      <c r="C188" s="674" t="s">
        <v>163</v>
      </c>
      <c r="D188" s="675"/>
      <c r="E188" s="675"/>
      <c r="F188" s="676"/>
      <c r="G188" s="198">
        <v>1</v>
      </c>
      <c r="H188" s="200" t="s">
        <v>161</v>
      </c>
      <c r="I188" s="196">
        <v>135</v>
      </c>
      <c r="J188" s="195">
        <v>12</v>
      </c>
      <c r="K188" s="166">
        <f t="shared" si="29"/>
        <v>1620</v>
      </c>
      <c r="L188" s="165">
        <v>1620</v>
      </c>
      <c r="M188" s="165">
        <v>0</v>
      </c>
      <c r="N188" s="164">
        <f t="shared" si="30"/>
        <v>0</v>
      </c>
      <c r="O188" s="163">
        <f t="shared" si="31"/>
        <v>0</v>
      </c>
      <c r="P188" s="163">
        <v>0</v>
      </c>
      <c r="Q188" s="163">
        <v>0</v>
      </c>
      <c r="R188" s="161"/>
      <c r="T188" s="636"/>
      <c r="U188" s="700"/>
      <c r="V188" s="700"/>
      <c r="W188" s="700"/>
      <c r="X188" s="700"/>
      <c r="Y188" s="700"/>
      <c r="Z188" s="700"/>
      <c r="AA188" s="700"/>
    </row>
    <row r="189" spans="1:27" ht="30" customHeight="1">
      <c r="A189" s="193">
        <v>2</v>
      </c>
      <c r="B189" s="199" t="s">
        <v>164</v>
      </c>
      <c r="C189" s="674" t="s">
        <v>165</v>
      </c>
      <c r="D189" s="675"/>
      <c r="E189" s="675"/>
      <c r="F189" s="676"/>
      <c r="G189" s="198">
        <v>10</v>
      </c>
      <c r="H189" s="200" t="s">
        <v>161</v>
      </c>
      <c r="I189" s="196">
        <v>125</v>
      </c>
      <c r="J189" s="195">
        <v>1</v>
      </c>
      <c r="K189" s="166">
        <f t="shared" si="29"/>
        <v>1250</v>
      </c>
      <c r="L189" s="165">
        <v>0</v>
      </c>
      <c r="M189" s="165">
        <v>1250</v>
      </c>
      <c r="N189" s="164">
        <f t="shared" si="30"/>
        <v>0</v>
      </c>
      <c r="O189" s="163">
        <f t="shared" si="31"/>
        <v>0</v>
      </c>
      <c r="P189" s="163">
        <v>0</v>
      </c>
      <c r="Q189" s="163">
        <v>0</v>
      </c>
      <c r="R189" s="161"/>
      <c r="T189" s="636"/>
      <c r="U189" s="700"/>
      <c r="V189" s="700"/>
      <c r="W189" s="700"/>
      <c r="X189" s="700"/>
      <c r="Y189" s="700"/>
      <c r="Z189" s="700"/>
      <c r="AA189" s="700"/>
    </row>
    <row r="190" spans="1:27" ht="30" customHeight="1">
      <c r="A190" s="193" t="s">
        <v>166</v>
      </c>
      <c r="B190" s="199" t="s">
        <v>167</v>
      </c>
      <c r="C190" s="674" t="s">
        <v>168</v>
      </c>
      <c r="D190" s="675"/>
      <c r="E190" s="675"/>
      <c r="F190" s="676"/>
      <c r="G190" s="198">
        <v>10</v>
      </c>
      <c r="H190" s="200" t="s">
        <v>169</v>
      </c>
      <c r="I190" s="196">
        <v>225</v>
      </c>
      <c r="J190" s="195">
        <v>2</v>
      </c>
      <c r="K190" s="166">
        <f t="shared" si="29"/>
        <v>4500</v>
      </c>
      <c r="L190" s="165">
        <v>0</v>
      </c>
      <c r="M190" s="165">
        <v>4500</v>
      </c>
      <c r="N190" s="164">
        <f t="shared" si="30"/>
        <v>0</v>
      </c>
      <c r="O190" s="163">
        <f t="shared" si="31"/>
        <v>0</v>
      </c>
      <c r="P190" s="163">
        <v>0</v>
      </c>
      <c r="Q190" s="163">
        <v>0</v>
      </c>
      <c r="R190" s="161"/>
      <c r="T190" s="636"/>
      <c r="U190" s="700"/>
      <c r="V190" s="700"/>
      <c r="W190" s="700"/>
      <c r="X190" s="700"/>
      <c r="Y190" s="700"/>
      <c r="Z190" s="700"/>
      <c r="AA190" s="700"/>
    </row>
    <row r="191" spans="1:27" ht="30" customHeight="1">
      <c r="A191" s="193">
        <v>15</v>
      </c>
      <c r="B191" s="199" t="s">
        <v>353</v>
      </c>
      <c r="C191" s="674" t="s">
        <v>170</v>
      </c>
      <c r="D191" s="675"/>
      <c r="E191" s="675"/>
      <c r="F191" s="676"/>
      <c r="G191" s="198">
        <v>1</v>
      </c>
      <c r="H191" s="197" t="s">
        <v>63</v>
      </c>
      <c r="I191" s="196">
        <f>3000+700</f>
        <v>3700</v>
      </c>
      <c r="J191" s="195">
        <v>1</v>
      </c>
      <c r="K191" s="166">
        <f t="shared" si="29"/>
        <v>3700</v>
      </c>
      <c r="L191" s="165">
        <v>0</v>
      </c>
      <c r="M191" s="165">
        <v>3700</v>
      </c>
      <c r="N191" s="164">
        <f t="shared" si="30"/>
        <v>0</v>
      </c>
      <c r="O191" s="163">
        <f t="shared" si="31"/>
        <v>0</v>
      </c>
      <c r="P191" s="163">
        <v>0</v>
      </c>
      <c r="Q191" s="163">
        <v>0</v>
      </c>
      <c r="R191" s="161"/>
      <c r="T191" s="636"/>
      <c r="U191" s="700"/>
      <c r="V191" s="700"/>
      <c r="W191" s="700"/>
      <c r="X191" s="700"/>
      <c r="Y191" s="700"/>
      <c r="Z191" s="700"/>
      <c r="AA191" s="700"/>
    </row>
    <row r="192" spans="1:27" ht="30" customHeight="1">
      <c r="A192" s="193">
        <v>15</v>
      </c>
      <c r="B192" s="199" t="s">
        <v>354</v>
      </c>
      <c r="C192" s="674" t="s">
        <v>356</v>
      </c>
      <c r="D192" s="675"/>
      <c r="E192" s="675"/>
      <c r="F192" s="676"/>
      <c r="G192" s="198">
        <v>1</v>
      </c>
      <c r="H192" s="197" t="s">
        <v>161</v>
      </c>
      <c r="I192" s="196">
        <v>500</v>
      </c>
      <c r="J192" s="195">
        <v>1</v>
      </c>
      <c r="K192" s="166">
        <f t="shared" si="29"/>
        <v>500</v>
      </c>
      <c r="L192" s="165">
        <v>0</v>
      </c>
      <c r="M192" s="165">
        <v>500</v>
      </c>
      <c r="N192" s="164">
        <f t="shared" si="30"/>
        <v>0</v>
      </c>
      <c r="O192" s="163">
        <f t="shared" si="31"/>
        <v>0</v>
      </c>
      <c r="P192" s="163">
        <v>0</v>
      </c>
      <c r="Q192" s="163">
        <v>0</v>
      </c>
      <c r="R192" s="161"/>
      <c r="T192" s="636"/>
      <c r="U192" s="700"/>
      <c r="V192" s="700"/>
      <c r="W192" s="700"/>
      <c r="X192" s="700"/>
      <c r="Y192" s="700"/>
      <c r="Z192" s="700"/>
      <c r="AA192" s="700"/>
    </row>
    <row r="193" spans="1:27" ht="30" customHeight="1">
      <c r="A193" s="193">
        <v>15</v>
      </c>
      <c r="B193" s="199" t="s">
        <v>355</v>
      </c>
      <c r="C193" s="674" t="s">
        <v>171</v>
      </c>
      <c r="D193" s="675"/>
      <c r="E193" s="675"/>
      <c r="F193" s="676"/>
      <c r="G193" s="198">
        <v>14</v>
      </c>
      <c r="H193" s="200" t="s">
        <v>161</v>
      </c>
      <c r="I193" s="196">
        <v>3000</v>
      </c>
      <c r="J193" s="195">
        <v>1</v>
      </c>
      <c r="K193" s="166">
        <f t="shared" si="29"/>
        <v>42000</v>
      </c>
      <c r="L193" s="165">
        <v>0</v>
      </c>
      <c r="M193" s="165">
        <v>42000</v>
      </c>
      <c r="N193" s="164">
        <f t="shared" si="30"/>
        <v>0</v>
      </c>
      <c r="O193" s="163">
        <f t="shared" si="31"/>
        <v>0</v>
      </c>
      <c r="P193" s="163">
        <v>0</v>
      </c>
      <c r="Q193" s="163">
        <v>0</v>
      </c>
      <c r="R193" s="161"/>
      <c r="T193" s="636"/>
      <c r="U193" s="700"/>
      <c r="V193" s="700"/>
      <c r="W193" s="700"/>
      <c r="X193" s="700"/>
      <c r="Y193" s="700"/>
      <c r="Z193" s="700"/>
      <c r="AA193" s="700"/>
    </row>
    <row r="194" spans="1:27" ht="30" customHeight="1">
      <c r="A194" s="193">
        <v>19</v>
      </c>
      <c r="B194" s="199" t="s">
        <v>172</v>
      </c>
      <c r="C194" s="674" t="s">
        <v>173</v>
      </c>
      <c r="D194" s="675"/>
      <c r="E194" s="675"/>
      <c r="F194" s="676"/>
      <c r="G194" s="198">
        <v>1000</v>
      </c>
      <c r="H194" s="197" t="s">
        <v>174</v>
      </c>
      <c r="I194" s="196">
        <v>0.5</v>
      </c>
      <c r="J194" s="195">
        <v>4</v>
      </c>
      <c r="K194" s="166">
        <f t="shared" si="29"/>
        <v>2000</v>
      </c>
      <c r="L194" s="165">
        <v>0</v>
      </c>
      <c r="M194" s="165">
        <v>2000</v>
      </c>
      <c r="N194" s="164">
        <f t="shared" si="30"/>
        <v>0</v>
      </c>
      <c r="O194" s="163">
        <f t="shared" si="31"/>
        <v>0</v>
      </c>
      <c r="P194" s="163">
        <v>0</v>
      </c>
      <c r="Q194" s="163">
        <v>0</v>
      </c>
      <c r="R194" s="161"/>
      <c r="T194" s="636"/>
      <c r="U194" s="700"/>
      <c r="V194" s="700"/>
      <c r="W194" s="700"/>
      <c r="X194" s="700"/>
      <c r="Y194" s="700"/>
      <c r="Z194" s="700"/>
      <c r="AA194" s="700"/>
    </row>
    <row r="195" spans="1:27" ht="30" customHeight="1">
      <c r="A195" s="193">
        <v>4</v>
      </c>
      <c r="B195" s="191" t="s">
        <v>175</v>
      </c>
      <c r="C195" s="668" t="s">
        <v>176</v>
      </c>
      <c r="D195" s="669"/>
      <c r="E195" s="669"/>
      <c r="F195" s="670"/>
      <c r="G195" s="187">
        <v>25</v>
      </c>
      <c r="H195" s="186" t="s">
        <v>161</v>
      </c>
      <c r="I195" s="185">
        <v>600</v>
      </c>
      <c r="J195" s="184">
        <v>1</v>
      </c>
      <c r="K195" s="166">
        <f t="shared" si="29"/>
        <v>15000</v>
      </c>
      <c r="L195" s="165">
        <v>0</v>
      </c>
      <c r="M195" s="165">
        <v>15000</v>
      </c>
      <c r="N195" s="164">
        <f t="shared" si="30"/>
        <v>0</v>
      </c>
      <c r="O195" s="163">
        <f t="shared" si="31"/>
        <v>0</v>
      </c>
      <c r="P195" s="163">
        <v>0</v>
      </c>
      <c r="Q195" s="163">
        <v>0</v>
      </c>
      <c r="R195" s="161"/>
      <c r="T195" s="636"/>
      <c r="U195" s="700"/>
      <c r="V195" s="700"/>
      <c r="W195" s="700"/>
      <c r="X195" s="700"/>
      <c r="Y195" s="700"/>
      <c r="Z195" s="700"/>
      <c r="AA195" s="700"/>
    </row>
    <row r="196" spans="1:27" ht="30" customHeight="1">
      <c r="A196" s="193">
        <v>5</v>
      </c>
      <c r="B196" s="191" t="s">
        <v>177</v>
      </c>
      <c r="C196" s="668" t="s">
        <v>178</v>
      </c>
      <c r="D196" s="669"/>
      <c r="E196" s="669"/>
      <c r="F196" s="670"/>
      <c r="G196" s="187">
        <v>40</v>
      </c>
      <c r="H196" s="186" t="s">
        <v>161</v>
      </c>
      <c r="I196" s="185">
        <v>125</v>
      </c>
      <c r="J196" s="184">
        <v>1</v>
      </c>
      <c r="K196" s="166">
        <f t="shared" si="29"/>
        <v>5000</v>
      </c>
      <c r="L196" s="165">
        <v>0</v>
      </c>
      <c r="M196" s="165">
        <v>5000</v>
      </c>
      <c r="N196" s="164">
        <f t="shared" si="30"/>
        <v>0</v>
      </c>
      <c r="O196" s="163">
        <f t="shared" si="31"/>
        <v>0</v>
      </c>
      <c r="P196" s="163">
        <v>0</v>
      </c>
      <c r="Q196" s="163">
        <v>0</v>
      </c>
      <c r="R196" s="161"/>
      <c r="T196" s="636"/>
      <c r="U196" s="700"/>
      <c r="V196" s="700"/>
      <c r="W196" s="700"/>
      <c r="X196" s="700"/>
      <c r="Y196" s="700"/>
      <c r="Z196" s="700"/>
      <c r="AA196" s="700"/>
    </row>
    <row r="197" spans="1:27" ht="30" customHeight="1">
      <c r="A197" s="193"/>
      <c r="B197" s="191"/>
      <c r="C197" s="668"/>
      <c r="D197" s="669"/>
      <c r="E197" s="669"/>
      <c r="F197" s="670"/>
      <c r="G197" s="187">
        <v>0</v>
      </c>
      <c r="H197" s="186"/>
      <c r="I197" s="185">
        <v>0</v>
      </c>
      <c r="J197" s="184">
        <v>0</v>
      </c>
      <c r="K197" s="166">
        <f t="shared" si="29"/>
        <v>0</v>
      </c>
      <c r="L197" s="165">
        <v>0</v>
      </c>
      <c r="M197" s="165">
        <v>0</v>
      </c>
      <c r="N197" s="164">
        <f t="shared" si="30"/>
        <v>0</v>
      </c>
      <c r="O197" s="163">
        <f t="shared" si="31"/>
        <v>0</v>
      </c>
      <c r="P197" s="163">
        <v>0</v>
      </c>
      <c r="Q197" s="163">
        <v>0</v>
      </c>
      <c r="R197" s="161"/>
      <c r="T197" s="636"/>
      <c r="U197" s="700"/>
      <c r="V197" s="700"/>
      <c r="W197" s="700"/>
      <c r="X197" s="700"/>
      <c r="Y197" s="700"/>
      <c r="Z197" s="700"/>
      <c r="AA197" s="700"/>
    </row>
    <row r="198" spans="1:27" ht="30" hidden="1" customHeight="1">
      <c r="A198" s="193"/>
      <c r="B198" s="191"/>
      <c r="C198" s="668"/>
      <c r="D198" s="669"/>
      <c r="E198" s="669"/>
      <c r="F198" s="670"/>
      <c r="G198" s="187">
        <v>0</v>
      </c>
      <c r="H198" s="186"/>
      <c r="I198" s="185">
        <v>0</v>
      </c>
      <c r="J198" s="184">
        <v>0</v>
      </c>
      <c r="K198" s="166">
        <f t="shared" si="29"/>
        <v>0</v>
      </c>
      <c r="L198" s="165">
        <v>0</v>
      </c>
      <c r="M198" s="165">
        <v>0</v>
      </c>
      <c r="N198" s="164">
        <f t="shared" si="30"/>
        <v>0</v>
      </c>
      <c r="O198" s="163">
        <f t="shared" si="31"/>
        <v>0</v>
      </c>
      <c r="P198" s="163">
        <v>0</v>
      </c>
      <c r="Q198" s="163">
        <v>0</v>
      </c>
      <c r="R198" s="161"/>
      <c r="T198" s="636"/>
      <c r="U198" s="700"/>
      <c r="V198" s="700"/>
      <c r="W198" s="700"/>
      <c r="X198" s="700"/>
      <c r="Y198" s="700"/>
      <c r="Z198" s="700"/>
      <c r="AA198" s="700"/>
    </row>
    <row r="199" spans="1:27" ht="30" hidden="1" customHeight="1">
      <c r="A199" s="193"/>
      <c r="B199" s="191"/>
      <c r="C199" s="668"/>
      <c r="D199" s="669"/>
      <c r="E199" s="669"/>
      <c r="F199" s="670"/>
      <c r="G199" s="187">
        <v>0</v>
      </c>
      <c r="H199" s="186"/>
      <c r="I199" s="185">
        <v>0</v>
      </c>
      <c r="J199" s="184">
        <v>0</v>
      </c>
      <c r="K199" s="166">
        <f t="shared" si="29"/>
        <v>0</v>
      </c>
      <c r="L199" s="165">
        <v>0</v>
      </c>
      <c r="M199" s="165">
        <v>0</v>
      </c>
      <c r="N199" s="164">
        <f t="shared" si="30"/>
        <v>0</v>
      </c>
      <c r="O199" s="163">
        <f t="shared" si="31"/>
        <v>0</v>
      </c>
      <c r="P199" s="163">
        <v>0</v>
      </c>
      <c r="Q199" s="163">
        <v>0</v>
      </c>
      <c r="R199" s="161"/>
      <c r="T199" s="636"/>
      <c r="U199" s="700"/>
      <c r="V199" s="700"/>
      <c r="W199" s="700"/>
      <c r="X199" s="700"/>
      <c r="Y199" s="700"/>
      <c r="Z199" s="700"/>
      <c r="AA199" s="700"/>
    </row>
    <row r="200" spans="1:27" ht="30" hidden="1" customHeight="1">
      <c r="A200" s="193"/>
      <c r="B200" s="191"/>
      <c r="C200" s="668"/>
      <c r="D200" s="669"/>
      <c r="E200" s="669"/>
      <c r="F200" s="670"/>
      <c r="G200" s="187">
        <v>0</v>
      </c>
      <c r="H200" s="186"/>
      <c r="I200" s="185">
        <v>0</v>
      </c>
      <c r="J200" s="184">
        <v>0</v>
      </c>
      <c r="K200" s="166">
        <f t="shared" si="29"/>
        <v>0</v>
      </c>
      <c r="L200" s="165">
        <v>0</v>
      </c>
      <c r="M200" s="165">
        <v>0</v>
      </c>
      <c r="N200" s="164">
        <f t="shared" si="30"/>
        <v>0</v>
      </c>
      <c r="O200" s="163">
        <f t="shared" si="31"/>
        <v>0</v>
      </c>
      <c r="P200" s="163">
        <v>0</v>
      </c>
      <c r="Q200" s="163">
        <v>0</v>
      </c>
      <c r="R200" s="161"/>
      <c r="S200" s="183"/>
    </row>
    <row r="201" spans="1:27" ht="30" hidden="1" customHeight="1">
      <c r="A201" s="193"/>
      <c r="B201" s="191"/>
      <c r="C201" s="668"/>
      <c r="D201" s="669"/>
      <c r="E201" s="669"/>
      <c r="F201" s="670"/>
      <c r="G201" s="187">
        <v>0</v>
      </c>
      <c r="H201" s="186"/>
      <c r="I201" s="185">
        <v>0</v>
      </c>
      <c r="J201" s="184">
        <v>0</v>
      </c>
      <c r="K201" s="166">
        <f t="shared" si="29"/>
        <v>0</v>
      </c>
      <c r="L201" s="165">
        <v>0</v>
      </c>
      <c r="M201" s="165">
        <v>0</v>
      </c>
      <c r="N201" s="164">
        <f t="shared" si="30"/>
        <v>0</v>
      </c>
      <c r="O201" s="163">
        <f t="shared" si="31"/>
        <v>0</v>
      </c>
      <c r="P201" s="163">
        <v>0</v>
      </c>
      <c r="Q201" s="163">
        <v>0</v>
      </c>
      <c r="R201" s="161"/>
      <c r="S201" s="183"/>
    </row>
    <row r="202" spans="1:27" ht="30" hidden="1" customHeight="1">
      <c r="A202" s="193"/>
      <c r="B202" s="191"/>
      <c r="C202" s="668"/>
      <c r="D202" s="669"/>
      <c r="E202" s="669"/>
      <c r="F202" s="670"/>
      <c r="G202" s="187">
        <v>0</v>
      </c>
      <c r="H202" s="186"/>
      <c r="I202" s="185">
        <v>0</v>
      </c>
      <c r="J202" s="184">
        <v>0</v>
      </c>
      <c r="K202" s="166">
        <f t="shared" si="29"/>
        <v>0</v>
      </c>
      <c r="L202" s="165">
        <v>0</v>
      </c>
      <c r="M202" s="165">
        <v>0</v>
      </c>
      <c r="N202" s="164">
        <f t="shared" si="30"/>
        <v>0</v>
      </c>
      <c r="O202" s="163">
        <f t="shared" si="31"/>
        <v>0</v>
      </c>
      <c r="P202" s="163">
        <v>0</v>
      </c>
      <c r="Q202" s="163">
        <v>0</v>
      </c>
      <c r="R202" s="161"/>
      <c r="S202" s="183"/>
    </row>
    <row r="203" spans="1:27" ht="30" hidden="1" customHeight="1">
      <c r="A203" s="191"/>
      <c r="B203" s="191"/>
      <c r="C203" s="668"/>
      <c r="D203" s="669"/>
      <c r="E203" s="669"/>
      <c r="F203" s="670"/>
      <c r="G203" s="187">
        <v>0</v>
      </c>
      <c r="H203" s="186"/>
      <c r="I203" s="185">
        <v>0</v>
      </c>
      <c r="J203" s="184">
        <v>0</v>
      </c>
      <c r="K203" s="166">
        <f t="shared" si="29"/>
        <v>0</v>
      </c>
      <c r="L203" s="165">
        <v>0</v>
      </c>
      <c r="M203" s="165">
        <v>0</v>
      </c>
      <c r="N203" s="164">
        <f t="shared" si="30"/>
        <v>0</v>
      </c>
      <c r="O203" s="163">
        <f t="shared" si="31"/>
        <v>0</v>
      </c>
      <c r="P203" s="163">
        <v>0</v>
      </c>
      <c r="Q203" s="163">
        <v>0</v>
      </c>
      <c r="R203" s="161"/>
      <c r="S203" s="183"/>
    </row>
    <row r="204" spans="1:27" ht="30" hidden="1" customHeight="1">
      <c r="A204" s="191"/>
      <c r="B204" s="191"/>
      <c r="C204" s="668"/>
      <c r="D204" s="669"/>
      <c r="E204" s="669"/>
      <c r="F204" s="670"/>
      <c r="G204" s="187">
        <v>0</v>
      </c>
      <c r="H204" s="186"/>
      <c r="I204" s="185">
        <v>0</v>
      </c>
      <c r="J204" s="184">
        <v>0</v>
      </c>
      <c r="K204" s="166">
        <f t="shared" si="29"/>
        <v>0</v>
      </c>
      <c r="L204" s="165">
        <v>0</v>
      </c>
      <c r="M204" s="165">
        <v>0</v>
      </c>
      <c r="N204" s="164">
        <f t="shared" si="30"/>
        <v>0</v>
      </c>
      <c r="O204" s="163">
        <f t="shared" si="31"/>
        <v>0</v>
      </c>
      <c r="P204" s="163">
        <v>0</v>
      </c>
      <c r="Q204" s="163">
        <v>0</v>
      </c>
      <c r="R204" s="161"/>
      <c r="S204" s="183"/>
    </row>
    <row r="205" spans="1:27" ht="30" hidden="1" customHeight="1">
      <c r="A205" s="191"/>
      <c r="B205" s="191"/>
      <c r="C205" s="190"/>
      <c r="D205" s="189"/>
      <c r="E205" s="189"/>
      <c r="F205" s="188"/>
      <c r="G205" s="187">
        <v>0</v>
      </c>
      <c r="H205" s="186"/>
      <c r="I205" s="185">
        <v>0</v>
      </c>
      <c r="J205" s="184">
        <v>0</v>
      </c>
      <c r="K205" s="166">
        <f t="shared" si="29"/>
        <v>0</v>
      </c>
      <c r="L205" s="165">
        <v>0</v>
      </c>
      <c r="M205" s="165">
        <v>0</v>
      </c>
      <c r="N205" s="164">
        <f t="shared" si="30"/>
        <v>0</v>
      </c>
      <c r="O205" s="163">
        <f t="shared" si="31"/>
        <v>0</v>
      </c>
      <c r="P205" s="163">
        <v>0</v>
      </c>
      <c r="Q205" s="163">
        <v>0</v>
      </c>
      <c r="R205" s="161"/>
      <c r="S205" s="183"/>
    </row>
    <row r="206" spans="1:27" ht="30" hidden="1" customHeight="1">
      <c r="A206" s="191"/>
      <c r="B206" s="191"/>
      <c r="C206" s="668"/>
      <c r="D206" s="669"/>
      <c r="E206" s="669"/>
      <c r="F206" s="670"/>
      <c r="G206" s="187">
        <v>0</v>
      </c>
      <c r="H206" s="186"/>
      <c r="I206" s="185">
        <v>0</v>
      </c>
      <c r="J206" s="184">
        <v>0</v>
      </c>
      <c r="K206" s="166">
        <f t="shared" si="29"/>
        <v>0</v>
      </c>
      <c r="L206" s="165">
        <v>0</v>
      </c>
      <c r="M206" s="165">
        <v>0</v>
      </c>
      <c r="N206" s="164">
        <f t="shared" si="30"/>
        <v>0</v>
      </c>
      <c r="O206" s="163">
        <f t="shared" si="31"/>
        <v>0</v>
      </c>
      <c r="P206" s="163">
        <v>0</v>
      </c>
      <c r="Q206" s="163">
        <v>0</v>
      </c>
      <c r="R206" s="161"/>
      <c r="S206" s="183"/>
    </row>
    <row r="207" spans="1:27" ht="30" hidden="1" customHeight="1">
      <c r="A207" s="191"/>
      <c r="B207" s="191"/>
      <c r="C207" s="668"/>
      <c r="D207" s="669"/>
      <c r="E207" s="669"/>
      <c r="F207" s="670"/>
      <c r="G207" s="187">
        <v>0</v>
      </c>
      <c r="H207" s="186"/>
      <c r="I207" s="185">
        <v>0</v>
      </c>
      <c r="J207" s="184">
        <v>0</v>
      </c>
      <c r="K207" s="166">
        <f t="shared" si="29"/>
        <v>0</v>
      </c>
      <c r="L207" s="165">
        <v>0</v>
      </c>
      <c r="M207" s="165">
        <v>0</v>
      </c>
      <c r="N207" s="164">
        <f t="shared" si="30"/>
        <v>0</v>
      </c>
      <c r="O207" s="163">
        <f t="shared" si="31"/>
        <v>0</v>
      </c>
      <c r="P207" s="163">
        <v>0</v>
      </c>
      <c r="Q207" s="163">
        <v>0</v>
      </c>
      <c r="R207" s="161"/>
      <c r="S207" s="183"/>
    </row>
    <row r="208" spans="1:27" ht="30" hidden="1" customHeight="1">
      <c r="A208" s="191"/>
      <c r="B208" s="191"/>
      <c r="C208" s="668"/>
      <c r="D208" s="669"/>
      <c r="E208" s="669"/>
      <c r="F208" s="670"/>
      <c r="G208" s="187">
        <v>0</v>
      </c>
      <c r="H208" s="186"/>
      <c r="I208" s="185">
        <v>0</v>
      </c>
      <c r="J208" s="184">
        <v>0</v>
      </c>
      <c r="K208" s="166">
        <f t="shared" si="29"/>
        <v>0</v>
      </c>
      <c r="L208" s="165">
        <v>0</v>
      </c>
      <c r="M208" s="165">
        <v>0</v>
      </c>
      <c r="N208" s="164">
        <f t="shared" si="30"/>
        <v>0</v>
      </c>
      <c r="O208" s="163">
        <f t="shared" si="31"/>
        <v>0</v>
      </c>
      <c r="P208" s="163">
        <v>0</v>
      </c>
      <c r="Q208" s="163">
        <v>0</v>
      </c>
      <c r="R208" s="161"/>
      <c r="S208" s="183"/>
    </row>
    <row r="209" spans="1:23" ht="30" hidden="1" customHeight="1">
      <c r="A209" s="191"/>
      <c r="B209" s="191"/>
      <c r="C209" s="668"/>
      <c r="D209" s="669"/>
      <c r="E209" s="669"/>
      <c r="F209" s="670"/>
      <c r="G209" s="187">
        <v>0</v>
      </c>
      <c r="H209" s="192"/>
      <c r="I209" s="185">
        <v>0</v>
      </c>
      <c r="J209" s="184">
        <v>0</v>
      </c>
      <c r="K209" s="166">
        <f t="shared" si="29"/>
        <v>0</v>
      </c>
      <c r="L209" s="165">
        <v>0</v>
      </c>
      <c r="M209" s="165">
        <v>0</v>
      </c>
      <c r="N209" s="164">
        <f t="shared" si="30"/>
        <v>0</v>
      </c>
      <c r="O209" s="163">
        <f t="shared" si="31"/>
        <v>0</v>
      </c>
      <c r="P209" s="163">
        <v>0</v>
      </c>
      <c r="Q209" s="163">
        <v>0</v>
      </c>
      <c r="R209" s="161"/>
      <c r="S209" s="183"/>
    </row>
    <row r="210" spans="1:23" ht="30" hidden="1" customHeight="1">
      <c r="A210" s="191"/>
      <c r="B210" s="191"/>
      <c r="C210" s="668"/>
      <c r="D210" s="669"/>
      <c r="E210" s="669"/>
      <c r="F210" s="670"/>
      <c r="G210" s="187">
        <v>0</v>
      </c>
      <c r="H210" s="186"/>
      <c r="I210" s="185">
        <v>0</v>
      </c>
      <c r="J210" s="184">
        <v>0</v>
      </c>
      <c r="K210" s="166">
        <f t="shared" si="29"/>
        <v>0</v>
      </c>
      <c r="L210" s="165">
        <v>0</v>
      </c>
      <c r="M210" s="165">
        <v>0</v>
      </c>
      <c r="N210" s="164">
        <f t="shared" si="30"/>
        <v>0</v>
      </c>
      <c r="O210" s="163">
        <f t="shared" si="31"/>
        <v>0</v>
      </c>
      <c r="P210" s="163">
        <v>0</v>
      </c>
      <c r="Q210" s="163">
        <v>0</v>
      </c>
      <c r="R210" s="161"/>
      <c r="S210" s="183"/>
    </row>
    <row r="211" spans="1:23" ht="30" hidden="1" customHeight="1">
      <c r="A211" s="191"/>
      <c r="B211" s="191"/>
      <c r="C211" s="668"/>
      <c r="D211" s="669"/>
      <c r="E211" s="669"/>
      <c r="F211" s="670"/>
      <c r="G211" s="187">
        <v>0</v>
      </c>
      <c r="H211" s="186"/>
      <c r="I211" s="185">
        <v>0</v>
      </c>
      <c r="J211" s="184">
        <v>0</v>
      </c>
      <c r="K211" s="166">
        <f t="shared" si="29"/>
        <v>0</v>
      </c>
      <c r="L211" s="165">
        <v>0</v>
      </c>
      <c r="M211" s="165">
        <v>0</v>
      </c>
      <c r="N211" s="164">
        <f t="shared" si="30"/>
        <v>0</v>
      </c>
      <c r="O211" s="163">
        <f t="shared" si="31"/>
        <v>0</v>
      </c>
      <c r="P211" s="163">
        <v>0</v>
      </c>
      <c r="Q211" s="163">
        <v>0</v>
      </c>
      <c r="R211" s="161"/>
      <c r="S211" s="183"/>
    </row>
    <row r="212" spans="1:23" ht="30" hidden="1" customHeight="1">
      <c r="A212" s="191"/>
      <c r="B212" s="191"/>
      <c r="C212" s="668"/>
      <c r="D212" s="669"/>
      <c r="E212" s="669"/>
      <c r="F212" s="670"/>
      <c r="G212" s="187">
        <v>0</v>
      </c>
      <c r="H212" s="186"/>
      <c r="I212" s="185">
        <v>0</v>
      </c>
      <c r="J212" s="184">
        <v>0</v>
      </c>
      <c r="K212" s="166">
        <f t="shared" si="29"/>
        <v>0</v>
      </c>
      <c r="L212" s="165">
        <v>0</v>
      </c>
      <c r="M212" s="165">
        <v>0</v>
      </c>
      <c r="N212" s="164">
        <f t="shared" si="30"/>
        <v>0</v>
      </c>
      <c r="O212" s="163">
        <f t="shared" si="31"/>
        <v>0</v>
      </c>
      <c r="P212" s="163">
        <v>0</v>
      </c>
      <c r="Q212" s="163">
        <v>0</v>
      </c>
      <c r="R212" s="161"/>
      <c r="S212" s="183"/>
    </row>
    <row r="213" spans="1:23" ht="21.95" customHeight="1">
      <c r="B213" s="582" t="s">
        <v>179</v>
      </c>
      <c r="C213" s="583"/>
      <c r="D213" s="583"/>
      <c r="E213" s="583"/>
      <c r="F213" s="583"/>
      <c r="G213" s="583"/>
      <c r="H213" s="583"/>
      <c r="I213" s="583"/>
      <c r="J213" s="584"/>
      <c r="K213" s="159">
        <f>SUM(K187:K212)</f>
        <v>76970</v>
      </c>
      <c r="L213" s="159">
        <f>SUM(L187:L212)</f>
        <v>3020</v>
      </c>
      <c r="M213" s="159">
        <f>SUM(M187:M212)</f>
        <v>73950</v>
      </c>
      <c r="N213" s="159">
        <f>SUM(N187:N212)</f>
        <v>0</v>
      </c>
      <c r="O213" s="159">
        <f>(SUM(O187:O212))</f>
        <v>0</v>
      </c>
      <c r="P213" s="159">
        <f>(SUM(P187:P212))</f>
        <v>0</v>
      </c>
      <c r="Q213" s="159">
        <f>(SUM(Q187:Q212))</f>
        <v>0</v>
      </c>
      <c r="R213" s="159"/>
    </row>
    <row r="214" spans="1:23" ht="21.95" customHeight="1">
      <c r="B214" s="679" t="s">
        <v>24</v>
      </c>
      <c r="C214" s="682"/>
      <c r="D214" s="682"/>
      <c r="E214" s="682"/>
      <c r="F214" s="682"/>
      <c r="G214" s="682"/>
      <c r="H214" s="682"/>
      <c r="I214" s="682"/>
      <c r="J214" s="683"/>
      <c r="K214" s="157">
        <f t="shared" ref="K214:Q214" si="32">K213+K153+K128+K114+K63+K43+K184</f>
        <v>208090</v>
      </c>
      <c r="L214" s="157">
        <f t="shared" si="32"/>
        <v>43303</v>
      </c>
      <c r="M214" s="157">
        <f t="shared" si="32"/>
        <v>164787</v>
      </c>
      <c r="N214" s="157">
        <f t="shared" si="32"/>
        <v>0</v>
      </c>
      <c r="O214" s="157">
        <f t="shared" si="32"/>
        <v>0</v>
      </c>
      <c r="P214" s="157">
        <f t="shared" si="32"/>
        <v>0</v>
      </c>
      <c r="Q214" s="157">
        <f t="shared" si="32"/>
        <v>0</v>
      </c>
      <c r="R214" s="157"/>
    </row>
    <row r="215" spans="1:23" ht="21.95" customHeight="1">
      <c r="B215" s="182"/>
      <c r="C215" s="181"/>
      <c r="D215" s="181"/>
      <c r="E215" s="181"/>
      <c r="F215" s="181"/>
      <c r="G215" s="181"/>
      <c r="H215" s="181"/>
      <c r="I215" s="181"/>
      <c r="J215" s="181"/>
      <c r="K215" s="180"/>
      <c r="L215" s="180"/>
      <c r="M215" s="180"/>
      <c r="N215" s="180"/>
      <c r="O215" s="179"/>
      <c r="P215" s="179"/>
      <c r="Q215" s="179"/>
      <c r="R215" s="179"/>
    </row>
    <row r="216" spans="1:23" ht="48.75" customHeight="1">
      <c r="B216" s="178" t="s">
        <v>180</v>
      </c>
      <c r="C216" s="456" t="s">
        <v>181</v>
      </c>
      <c r="D216" s="457"/>
      <c r="E216" s="457"/>
      <c r="F216" s="457"/>
      <c r="G216" s="457"/>
      <c r="H216" s="457"/>
      <c r="I216" s="457"/>
      <c r="J216" s="457"/>
      <c r="K216" s="457"/>
      <c r="L216" s="457"/>
      <c r="M216" s="457"/>
      <c r="N216" s="457"/>
      <c r="O216" s="457"/>
      <c r="P216" s="457"/>
      <c r="Q216" s="457"/>
      <c r="R216" s="457"/>
      <c r="S216" s="177"/>
    </row>
    <row r="217" spans="1:23" ht="53.25" customHeight="1">
      <c r="B217" s="176" t="s">
        <v>154</v>
      </c>
      <c r="C217" s="175" t="s">
        <v>182</v>
      </c>
      <c r="D217" s="624" t="s">
        <v>183</v>
      </c>
      <c r="E217" s="684"/>
      <c r="F217" s="684"/>
      <c r="G217" s="685"/>
      <c r="H217" s="175" t="s">
        <v>184</v>
      </c>
      <c r="I217" s="174" t="s">
        <v>81</v>
      </c>
      <c r="J217" s="173" t="s">
        <v>349</v>
      </c>
      <c r="K217" s="173" t="s">
        <v>50</v>
      </c>
      <c r="L217" s="173" t="s">
        <v>51</v>
      </c>
      <c r="M217" s="173" t="s">
        <v>52</v>
      </c>
      <c r="N217" s="173" t="s">
        <v>53</v>
      </c>
      <c r="O217" s="172" t="s">
        <v>54</v>
      </c>
      <c r="P217" s="172" t="s">
        <v>55</v>
      </c>
      <c r="Q217" s="172" t="s">
        <v>56</v>
      </c>
      <c r="R217" s="172" t="s">
        <v>57</v>
      </c>
      <c r="W217" s="152" t="s">
        <v>185</v>
      </c>
    </row>
    <row r="218" spans="1:23" ht="28.5" customHeight="1">
      <c r="B218" s="171" t="s">
        <v>186</v>
      </c>
      <c r="C218" s="170" t="s">
        <v>185</v>
      </c>
      <c r="D218" s="686" t="s">
        <v>350</v>
      </c>
      <c r="E218" s="687"/>
      <c r="F218" s="687"/>
      <c r="G218" s="688"/>
      <c r="H218" s="169" cm="1">
        <f t="array" ref="H218">_xlfn.IFS(D218="Direct Salaries and Wages",C10,D218="MTDC",K214,D218="Direct Salaries and Wages including Fringe Benefits",(C10+C11))</f>
        <v>208090</v>
      </c>
      <c r="I218" s="168"/>
      <c r="J218" s="167">
        <v>0</v>
      </c>
      <c r="K218" s="166">
        <f>ROUND(((H218-J218)*I218),0)</f>
        <v>0</v>
      </c>
      <c r="L218" s="165">
        <v>0</v>
      </c>
      <c r="M218" s="165">
        <v>0</v>
      </c>
      <c r="N218" s="164">
        <f>K218-L218-M218</f>
        <v>0</v>
      </c>
      <c r="O218" s="163">
        <f>P218+Q218</f>
        <v>0</v>
      </c>
      <c r="P218" s="162">
        <v>0</v>
      </c>
      <c r="Q218" s="162">
        <v>0</v>
      </c>
      <c r="R218" s="161"/>
      <c r="S218" s="160" t="str">
        <f>IF((AND(C218="De minimis",I218=10%)),"Good",IF(C218="De minimis","Check Rate","Good"))</f>
        <v>Good</v>
      </c>
      <c r="W218" s="156" t="s">
        <v>187</v>
      </c>
    </row>
    <row r="219" spans="1:23" ht="21.95" customHeight="1">
      <c r="B219" s="582" t="s">
        <v>188</v>
      </c>
      <c r="C219" s="583"/>
      <c r="D219" s="583"/>
      <c r="E219" s="583"/>
      <c r="F219" s="583"/>
      <c r="G219" s="583"/>
      <c r="H219" s="583"/>
      <c r="I219" s="583"/>
      <c r="J219" s="584"/>
      <c r="K219" s="159">
        <f>K218</f>
        <v>0</v>
      </c>
      <c r="L219" s="159">
        <f>SUM(L218)</f>
        <v>0</v>
      </c>
      <c r="M219" s="159">
        <f>SUM(M218)</f>
        <v>0</v>
      </c>
      <c r="N219" s="159">
        <f>SUM(N218)</f>
        <v>0</v>
      </c>
      <c r="O219" s="159">
        <f>O218</f>
        <v>0</v>
      </c>
      <c r="P219" s="159">
        <f>P218</f>
        <v>0</v>
      </c>
      <c r="Q219" s="159">
        <f>Q218</f>
        <v>0</v>
      </c>
      <c r="R219" s="159"/>
      <c r="W219" s="156" t="s">
        <v>189</v>
      </c>
    </row>
    <row r="220" spans="1:23" ht="8.1" customHeight="1">
      <c r="B220" s="158"/>
      <c r="C220" s="158"/>
      <c r="D220" s="158"/>
      <c r="E220" s="158"/>
      <c r="F220" s="158"/>
      <c r="G220" s="158"/>
      <c r="H220" s="158"/>
      <c r="I220" s="158"/>
      <c r="J220" s="158"/>
      <c r="K220" s="158"/>
      <c r="L220" s="158"/>
      <c r="M220" s="158"/>
      <c r="N220" s="158"/>
      <c r="W220" s="156" t="s">
        <v>350</v>
      </c>
    </row>
    <row r="221" spans="1:23" ht="21.95" customHeight="1">
      <c r="B221" s="679" t="s">
        <v>35</v>
      </c>
      <c r="C221" s="680"/>
      <c r="D221" s="680"/>
      <c r="E221" s="680"/>
      <c r="F221" s="680"/>
      <c r="G221" s="680"/>
      <c r="H221" s="680"/>
      <c r="I221" s="680"/>
      <c r="J221" s="681"/>
      <c r="K221" s="157">
        <f t="shared" ref="K221:Q221" si="33">K219+K214</f>
        <v>208090</v>
      </c>
      <c r="L221" s="157">
        <f t="shared" si="33"/>
        <v>43303</v>
      </c>
      <c r="M221" s="157">
        <f t="shared" si="33"/>
        <v>164787</v>
      </c>
      <c r="N221" s="157">
        <f t="shared" si="33"/>
        <v>0</v>
      </c>
      <c r="O221" s="157">
        <f t="shared" si="33"/>
        <v>0</v>
      </c>
      <c r="P221" s="157">
        <f t="shared" si="33"/>
        <v>0</v>
      </c>
      <c r="Q221" s="157">
        <f t="shared" si="33"/>
        <v>0</v>
      </c>
      <c r="R221" s="157"/>
      <c r="W221" s="156" t="s">
        <v>190</v>
      </c>
    </row>
    <row r="222" spans="1:23" ht="29.1" customHeight="1">
      <c r="B222" s="155" t="s">
        <v>348</v>
      </c>
      <c r="W222" s="156" t="s">
        <v>191</v>
      </c>
    </row>
    <row r="223" spans="1:23">
      <c r="B223" s="155" t="s">
        <v>192</v>
      </c>
    </row>
    <row r="224" spans="1:23">
      <c r="B224" s="154" t="s">
        <v>193</v>
      </c>
    </row>
  </sheetData>
  <sheetProtection algorithmName="SHA-512" hashValue="UXfsObZ3MaMXUjFsJgiBJT/vHWTybk2PctSVPdwG8voAUgROODE2raXZYqLxaMMRLCqJyOxv6jnnHB6D0l92PA==" saltValue="EvkiY0GYZ5FhPkXzn5/PQA==" spinCount="100000" sheet="1" formatCells="0" formatRows="0" insertColumns="0" insertRows="0" selectLockedCells="1"/>
  <dataConsolidate/>
  <mergeCells count="364">
    <mergeCell ref="T155:AA170"/>
    <mergeCell ref="T186:AA199"/>
    <mergeCell ref="B32:R35"/>
    <mergeCell ref="B124:R127"/>
    <mergeCell ref="T66:AA101"/>
    <mergeCell ref="T116:AA123"/>
    <mergeCell ref="T130:AA145"/>
    <mergeCell ref="O96:O98"/>
    <mergeCell ref="R96:R98"/>
    <mergeCell ref="O72:O74"/>
    <mergeCell ref="L105:L107"/>
    <mergeCell ref="M105:M107"/>
    <mergeCell ref="N66:N68"/>
    <mergeCell ref="P66:P68"/>
    <mergeCell ref="Q66:Q68"/>
    <mergeCell ref="L72:L74"/>
    <mergeCell ref="L93:L95"/>
    <mergeCell ref="R72:R74"/>
    <mergeCell ref="B102:B104"/>
    <mergeCell ref="C102:C104"/>
    <mergeCell ref="K102:K104"/>
    <mergeCell ref="O102:O104"/>
    <mergeCell ref="R102:R104"/>
    <mergeCell ref="B96:B98"/>
    <mergeCell ref="S24:S25"/>
    <mergeCell ref="B25:R25"/>
    <mergeCell ref="C53:H53"/>
    <mergeCell ref="C54:H54"/>
    <mergeCell ref="L96:L98"/>
    <mergeCell ref="R66:R68"/>
    <mergeCell ref="B61:H61"/>
    <mergeCell ref="I61:R61"/>
    <mergeCell ref="T27:AA35"/>
    <mergeCell ref="T45:AA54"/>
    <mergeCell ref="B93:B95"/>
    <mergeCell ref="O93:O95"/>
    <mergeCell ref="R93:R95"/>
    <mergeCell ref="R69:R71"/>
    <mergeCell ref="B72:B74"/>
    <mergeCell ref="C72:C74"/>
    <mergeCell ref="K72:K74"/>
    <mergeCell ref="B62:C62"/>
    <mergeCell ref="C64:R64"/>
    <mergeCell ref="C93:C95"/>
    <mergeCell ref="K93:K95"/>
    <mergeCell ref="N93:N95"/>
    <mergeCell ref="M72:M74"/>
    <mergeCell ref="N72:N74"/>
    <mergeCell ref="C96:C98"/>
    <mergeCell ref="R105:R107"/>
    <mergeCell ref="B99:B101"/>
    <mergeCell ref="C99:C101"/>
    <mergeCell ref="K99:K101"/>
    <mergeCell ref="O99:O101"/>
    <mergeCell ref="R99:R101"/>
    <mergeCell ref="P99:P101"/>
    <mergeCell ref="Q99:Q101"/>
    <mergeCell ref="N105:N107"/>
    <mergeCell ref="L102:L104"/>
    <mergeCell ref="M102:M104"/>
    <mergeCell ref="N102:N104"/>
    <mergeCell ref="B105:B107"/>
    <mergeCell ref="C105:C107"/>
    <mergeCell ref="K105:K107"/>
    <mergeCell ref="C211:F211"/>
    <mergeCell ref="C212:F212"/>
    <mergeCell ref="B213:J213"/>
    <mergeCell ref="B221:J221"/>
    <mergeCell ref="B214:J214"/>
    <mergeCell ref="C216:R216"/>
    <mergeCell ref="D217:G217"/>
    <mergeCell ref="D218:G218"/>
    <mergeCell ref="B219:J219"/>
    <mergeCell ref="C208:F208"/>
    <mergeCell ref="C209:F209"/>
    <mergeCell ref="C210:F210"/>
    <mergeCell ref="C180:G180"/>
    <mergeCell ref="C181:G181"/>
    <mergeCell ref="C182:G182"/>
    <mergeCell ref="C183:G183"/>
    <mergeCell ref="C187:F187"/>
    <mergeCell ref="C207:F207"/>
    <mergeCell ref="C203:F203"/>
    <mergeCell ref="C189:F189"/>
    <mergeCell ref="C190:F190"/>
    <mergeCell ref="C191:F191"/>
    <mergeCell ref="C192:F192"/>
    <mergeCell ref="C193:F193"/>
    <mergeCell ref="C186:F186"/>
    <mergeCell ref="C188:F188"/>
    <mergeCell ref="C194:F194"/>
    <mergeCell ref="C195:F195"/>
    <mergeCell ref="C196:F196"/>
    <mergeCell ref="C197:F197"/>
    <mergeCell ref="C204:F204"/>
    <mergeCell ref="C206:F206"/>
    <mergeCell ref="C177:G177"/>
    <mergeCell ref="C178:G178"/>
    <mergeCell ref="C179:G179"/>
    <mergeCell ref="C200:F200"/>
    <mergeCell ref="C201:F201"/>
    <mergeCell ref="C202:F202"/>
    <mergeCell ref="B184:J184"/>
    <mergeCell ref="C185:R185"/>
    <mergeCell ref="C198:F198"/>
    <mergeCell ref="C199:F199"/>
    <mergeCell ref="C2:E2"/>
    <mergeCell ref="G2:K2"/>
    <mergeCell ref="G5:I5"/>
    <mergeCell ref="B23:R23"/>
    <mergeCell ref="B24:R24"/>
    <mergeCell ref="B3:B4"/>
    <mergeCell ref="C133:H133"/>
    <mergeCell ref="C134:H134"/>
    <mergeCell ref="C135:H135"/>
    <mergeCell ref="C131:H131"/>
    <mergeCell ref="B108:B110"/>
    <mergeCell ref="C108:C110"/>
    <mergeCell ref="K108:K110"/>
    <mergeCell ref="O108:O110"/>
    <mergeCell ref="R108:R110"/>
    <mergeCell ref="B111:B113"/>
    <mergeCell ref="C111:C113"/>
    <mergeCell ref="K111:K113"/>
    <mergeCell ref="O111:O113"/>
    <mergeCell ref="R111:R113"/>
    <mergeCell ref="L108:L110"/>
    <mergeCell ref="M108:M110"/>
    <mergeCell ref="N108:N110"/>
    <mergeCell ref="L111:L113"/>
    <mergeCell ref="G3:I3"/>
    <mergeCell ref="J3:K3"/>
    <mergeCell ref="I8:I9"/>
    <mergeCell ref="G18:H18"/>
    <mergeCell ref="G4:I4"/>
    <mergeCell ref="J4:K4"/>
    <mergeCell ref="C5:E5"/>
    <mergeCell ref="G14:H14"/>
    <mergeCell ref="G15:H15"/>
    <mergeCell ref="J5:K5"/>
    <mergeCell ref="C159:G159"/>
    <mergeCell ref="C160:G160"/>
    <mergeCell ref="C161:G161"/>
    <mergeCell ref="C173:G173"/>
    <mergeCell ref="C174:G174"/>
    <mergeCell ref="C158:G158"/>
    <mergeCell ref="G1:K1"/>
    <mergeCell ref="C26:R26"/>
    <mergeCell ref="C27:E27"/>
    <mergeCell ref="C28:E28"/>
    <mergeCell ref="C37:E37"/>
    <mergeCell ref="C38:E38"/>
    <mergeCell ref="C157:G157"/>
    <mergeCell ref="C8:C9"/>
    <mergeCell ref="F8:F9"/>
    <mergeCell ref="O8:Q16"/>
    <mergeCell ref="D8:D9"/>
    <mergeCell ref="E8:E9"/>
    <mergeCell ref="L8:L9"/>
    <mergeCell ref="M8:M9"/>
    <mergeCell ref="G10:H10"/>
    <mergeCell ref="G11:H11"/>
    <mergeCell ref="G12:H12"/>
    <mergeCell ref="C3:E4"/>
    <mergeCell ref="C175:G175"/>
    <mergeCell ref="C176:G176"/>
    <mergeCell ref="B114:J114"/>
    <mergeCell ref="B128:J128"/>
    <mergeCell ref="C129:R129"/>
    <mergeCell ref="C130:H130"/>
    <mergeCell ref="O69:O71"/>
    <mergeCell ref="K66:K68"/>
    <mergeCell ref="O66:O68"/>
    <mergeCell ref="P72:P74"/>
    <mergeCell ref="Q72:Q74"/>
    <mergeCell ref="P93:P95"/>
    <mergeCell ref="Q93:Q95"/>
    <mergeCell ref="P90:P92"/>
    <mergeCell ref="Q90:Q92"/>
    <mergeCell ref="P87:P89"/>
    <mergeCell ref="Q87:Q89"/>
    <mergeCell ref="C170:G170"/>
    <mergeCell ref="C171:G171"/>
    <mergeCell ref="C172:G172"/>
    <mergeCell ref="B167:R169"/>
    <mergeCell ref="C154:R154"/>
    <mergeCell ref="C155:G155"/>
    <mergeCell ref="C156:G156"/>
    <mergeCell ref="B153:J153"/>
    <mergeCell ref="C115:R115"/>
    <mergeCell ref="C116:H116"/>
    <mergeCell ref="C140:H140"/>
    <mergeCell ref="C141:H141"/>
    <mergeCell ref="P96:P98"/>
    <mergeCell ref="Q96:Q98"/>
    <mergeCell ref="P111:P113"/>
    <mergeCell ref="C39:E39"/>
    <mergeCell ref="C57:H57"/>
    <mergeCell ref="C58:H58"/>
    <mergeCell ref="C146:H146"/>
    <mergeCell ref="C147:H147"/>
    <mergeCell ref="C148:H148"/>
    <mergeCell ref="C149:H149"/>
    <mergeCell ref="C136:H136"/>
    <mergeCell ref="C152:H152"/>
    <mergeCell ref="C142:H142"/>
    <mergeCell ref="C143:H143"/>
    <mergeCell ref="C144:H144"/>
    <mergeCell ref="C145:H145"/>
    <mergeCell ref="M111:M113"/>
    <mergeCell ref="N111:N113"/>
    <mergeCell ref="O105:O107"/>
    <mergeCell ref="L66:L68"/>
    <mergeCell ref="M66:M68"/>
    <mergeCell ref="L69:L71"/>
    <mergeCell ref="M69:M71"/>
    <mergeCell ref="N69:N71"/>
    <mergeCell ref="P69:P71"/>
    <mergeCell ref="Q69:Q71"/>
    <mergeCell ref="G13:H13"/>
    <mergeCell ref="G8:H9"/>
    <mergeCell ref="J8:J9"/>
    <mergeCell ref="K8:K9"/>
    <mergeCell ref="G16:H16"/>
    <mergeCell ref="C59:H59"/>
    <mergeCell ref="C60:H60"/>
    <mergeCell ref="C42:E42"/>
    <mergeCell ref="B43:J43"/>
    <mergeCell ref="C44:R44"/>
    <mergeCell ref="D62:H62"/>
    <mergeCell ref="I62:R62"/>
    <mergeCell ref="C29:E29"/>
    <mergeCell ref="C30:E30"/>
    <mergeCell ref="C31:E31"/>
    <mergeCell ref="C36:E36"/>
    <mergeCell ref="C45:H45"/>
    <mergeCell ref="C46:H46"/>
    <mergeCell ref="C47:H47"/>
    <mergeCell ref="B69:B71"/>
    <mergeCell ref="C69:C71"/>
    <mergeCell ref="C40:E40"/>
    <mergeCell ref="C41:E41"/>
    <mergeCell ref="B90:B92"/>
    <mergeCell ref="C90:C92"/>
    <mergeCell ref="B87:B89"/>
    <mergeCell ref="C87:C89"/>
    <mergeCell ref="B63:J63"/>
    <mergeCell ref="C55:H55"/>
    <mergeCell ref="C56:H56"/>
    <mergeCell ref="C48:H48"/>
    <mergeCell ref="C49:H49"/>
    <mergeCell ref="C50:H50"/>
    <mergeCell ref="C51:H51"/>
    <mergeCell ref="C52:H52"/>
    <mergeCell ref="B78:B80"/>
    <mergeCell ref="C78:C80"/>
    <mergeCell ref="L78:L80"/>
    <mergeCell ref="M78:M80"/>
    <mergeCell ref="N78:N80"/>
    <mergeCell ref="O87:O89"/>
    <mergeCell ref="B66:B68"/>
    <mergeCell ref="C66:C68"/>
    <mergeCell ref="N87:N89"/>
    <mergeCell ref="B75:B77"/>
    <mergeCell ref="C75:C77"/>
    <mergeCell ref="K75:K77"/>
    <mergeCell ref="L75:L77"/>
    <mergeCell ref="M75:M77"/>
    <mergeCell ref="L81:L83"/>
    <mergeCell ref="M81:M83"/>
    <mergeCell ref="B84:B86"/>
    <mergeCell ref="C84:C86"/>
    <mergeCell ref="K84:K86"/>
    <mergeCell ref="L84:L86"/>
    <mergeCell ref="B81:B83"/>
    <mergeCell ref="C81:C83"/>
    <mergeCell ref="K81:K83"/>
    <mergeCell ref="K87:K89"/>
    <mergeCell ref="K78:K80"/>
    <mergeCell ref="K69:K71"/>
    <mergeCell ref="R87:R89"/>
    <mergeCell ref="R90:R92"/>
    <mergeCell ref="Q105:Q107"/>
    <mergeCell ref="P108:P110"/>
    <mergeCell ref="Q108:Q110"/>
    <mergeCell ref="K96:K98"/>
    <mergeCell ref="O78:O80"/>
    <mergeCell ref="P78:P80"/>
    <mergeCell ref="Q75:Q77"/>
    <mergeCell ref="Q78:Q80"/>
    <mergeCell ref="R81:R83"/>
    <mergeCell ref="O84:O86"/>
    <mergeCell ref="P84:P86"/>
    <mergeCell ref="Q84:Q86"/>
    <mergeCell ref="R84:R86"/>
    <mergeCell ref="Q81:Q83"/>
    <mergeCell ref="N75:N77"/>
    <mergeCell ref="O75:O77"/>
    <mergeCell ref="P75:P77"/>
    <mergeCell ref="R75:R77"/>
    <mergeCell ref="R78:R80"/>
    <mergeCell ref="K90:K92"/>
    <mergeCell ref="L90:L92"/>
    <mergeCell ref="M90:M92"/>
    <mergeCell ref="C137:H137"/>
    <mergeCell ref="C138:H138"/>
    <mergeCell ref="C139:H139"/>
    <mergeCell ref="P81:P83"/>
    <mergeCell ref="N84:N86"/>
    <mergeCell ref="P102:P104"/>
    <mergeCell ref="Q102:Q104"/>
    <mergeCell ref="P105:P107"/>
    <mergeCell ref="L99:L101"/>
    <mergeCell ref="M99:M101"/>
    <mergeCell ref="N99:N101"/>
    <mergeCell ref="Q111:Q113"/>
    <mergeCell ref="C117:H117"/>
    <mergeCell ref="C118:H118"/>
    <mergeCell ref="N90:N92"/>
    <mergeCell ref="O90:O92"/>
    <mergeCell ref="N81:N83"/>
    <mergeCell ref="O81:O83"/>
    <mergeCell ref="L87:L89"/>
    <mergeCell ref="M87:M89"/>
    <mergeCell ref="M84:M86"/>
    <mergeCell ref="M96:M98"/>
    <mergeCell ref="N96:N98"/>
    <mergeCell ref="M93:M95"/>
    <mergeCell ref="C132:H132"/>
    <mergeCell ref="A185:A186"/>
    <mergeCell ref="A43:A63"/>
    <mergeCell ref="A93:A95"/>
    <mergeCell ref="A96:A98"/>
    <mergeCell ref="A99:A101"/>
    <mergeCell ref="A102:A104"/>
    <mergeCell ref="A105:A107"/>
    <mergeCell ref="A108:A110"/>
    <mergeCell ref="A111:A113"/>
    <mergeCell ref="A129:A130"/>
    <mergeCell ref="A154:A155"/>
    <mergeCell ref="C150:H150"/>
    <mergeCell ref="C151:H151"/>
    <mergeCell ref="C121:H121"/>
    <mergeCell ref="C122:H122"/>
    <mergeCell ref="C123:H123"/>
    <mergeCell ref="C119:H119"/>
    <mergeCell ref="C120:H120"/>
    <mergeCell ref="C162:G162"/>
    <mergeCell ref="C163:G163"/>
    <mergeCell ref="C164:G164"/>
    <mergeCell ref="C165:G165"/>
    <mergeCell ref="C166:G166"/>
    <mergeCell ref="A33:A34"/>
    <mergeCell ref="A66:A68"/>
    <mergeCell ref="A115:A116"/>
    <mergeCell ref="A64:A65"/>
    <mergeCell ref="A69:A71"/>
    <mergeCell ref="A72:A74"/>
    <mergeCell ref="A75:A77"/>
    <mergeCell ref="A78:A80"/>
    <mergeCell ref="A81:A83"/>
    <mergeCell ref="A84:A86"/>
    <mergeCell ref="A87:A89"/>
    <mergeCell ref="A90:A92"/>
  </mergeCells>
  <conditionalFormatting sqref="B46:B60">
    <cfRule type="cellIs" dxfId="21" priority="11" operator="equal">
      <formula>0</formula>
    </cfRule>
  </conditionalFormatting>
  <conditionalFormatting sqref="B218">
    <cfRule type="cellIs" dxfId="20" priority="22" operator="equal">
      <formula>0</formula>
    </cfRule>
  </conditionalFormatting>
  <conditionalFormatting sqref="G1:N1">
    <cfRule type="cellIs" dxfId="19" priority="4" operator="equal">
      <formula>0</formula>
    </cfRule>
    <cfRule type="containsText" dxfId="18" priority="5" operator="containsText" text="CORE">
      <formula>NOT(ISERROR(SEARCH("CORE",G1)))</formula>
    </cfRule>
  </conditionalFormatting>
  <conditionalFormatting sqref="N10:N16 R10:S16 N18 R18:S18">
    <cfRule type="containsText" dxfId="17" priority="20" operator="containsText" text="good">
      <formula>NOT(ISERROR(SEARCH("good",N10)))</formula>
    </cfRule>
    <cfRule type="containsText" dxfId="16" priority="21" operator="containsText" text="Check">
      <formula>NOT(ISERROR(SEARCH("Check",N10)))</formula>
    </cfRule>
  </conditionalFormatting>
  <conditionalFormatting sqref="S26:S66">
    <cfRule type="containsText" dxfId="15" priority="7" operator="containsText" text="Good">
      <formula>NOT(ISERROR(SEARCH("Good",S26)))</formula>
    </cfRule>
  </conditionalFormatting>
  <conditionalFormatting sqref="S28:S42">
    <cfRule type="containsText" dxfId="14" priority="6" operator="containsText" text="discussion">
      <formula>NOT(ISERROR(SEARCH("discussion",S28)))</formula>
    </cfRule>
  </conditionalFormatting>
  <conditionalFormatting sqref="S66:S113">
    <cfRule type="cellIs" dxfId="13" priority="1" operator="lessThan">
      <formula>1</formula>
    </cfRule>
    <cfRule type="containsText" dxfId="12" priority="2" operator="containsText" text="reg">
      <formula>NOT(ISERROR(SEARCH("reg",S66)))</formula>
    </cfRule>
  </conditionalFormatting>
  <conditionalFormatting sqref="S67:S116">
    <cfRule type="containsText" dxfId="11" priority="3" operator="containsText" text="Good">
      <formula>NOT(ISERROR(SEARCH("Good",S67)))</formula>
    </cfRule>
  </conditionalFormatting>
  <conditionalFormatting sqref="S117:S127">
    <cfRule type="containsText" dxfId="10" priority="12" operator="containsText" text="Check">
      <formula>NOT(ISERROR(SEARCH("Check",S117)))</formula>
    </cfRule>
    <cfRule type="containsText" dxfId="9" priority="13" operator="containsText" text="Cost">
      <formula>NOT(ISERROR(SEARCH("Cost",S117)))</formula>
    </cfRule>
  </conditionalFormatting>
  <conditionalFormatting sqref="S128:S183">
    <cfRule type="containsText" dxfId="8" priority="14" operator="containsText" text="Good">
      <formula>NOT(ISERROR(SEARCH("Good",S128)))</formula>
    </cfRule>
  </conditionalFormatting>
  <conditionalFormatting sqref="S156:S183">
    <cfRule type="containsText" dxfId="7" priority="15" operator="containsText" text="Consultant">
      <formula>NOT(ISERROR(SEARCH("Consultant",S156)))</formula>
    </cfRule>
  </conditionalFormatting>
  <conditionalFormatting sqref="S184:S1048576 S1:S6 U7:U9 U17 U19:U21 S22:S24">
    <cfRule type="containsText" dxfId="6" priority="19" operator="containsText" text="Good">
      <formula>NOT(ISERROR(SEARCH("Good",S1)))</formula>
    </cfRule>
  </conditionalFormatting>
  <conditionalFormatting sqref="S218">
    <cfRule type="containsText" dxfId="5" priority="18" operator="containsText" text="Check">
      <formula>NOT(ISERROR(SEARCH("Check",S218)))</formula>
    </cfRule>
  </conditionalFormatting>
  <conditionalFormatting sqref="U10:U16">
    <cfRule type="containsText" dxfId="4" priority="8" operator="containsText" text="don't">
      <formula>NOT(ISERROR(SEARCH("don't",U10)))</formula>
    </cfRule>
    <cfRule type="containsText" dxfId="3" priority="9" operator="containsText" text="good">
      <formula>NOT(ISERROR(SEARCH("good",U10)))</formula>
    </cfRule>
    <cfRule type="containsText" dxfId="2" priority="10" operator="containsText" text="Check">
      <formula>NOT(ISERROR(SEARCH("Check",U10)))</formula>
    </cfRule>
  </conditionalFormatting>
  <conditionalFormatting sqref="U18">
    <cfRule type="containsText" dxfId="1" priority="16" operator="containsText" text="good">
      <formula>NOT(ISERROR(SEARCH("good",U18)))</formula>
    </cfRule>
    <cfRule type="containsText" dxfId="0" priority="17" operator="containsText" text="Check">
      <formula>NOT(ISERROR(SEARCH("Check",U18)))</formula>
    </cfRule>
  </conditionalFormatting>
  <dataValidations count="9">
    <dataValidation type="list" allowBlank="1" showInputMessage="1" showErrorMessage="1" sqref="F66:F72" xr:uid="{E49642B2-CEE5-4111-B7A4-09632DDEA903}">
      <formula1>$O$50:$O$54</formula1>
    </dataValidation>
    <dataValidation type="list" allowBlank="1" showInputMessage="1" showErrorMessage="1" sqref="H28:H30" xr:uid="{B091EBEF-7812-440D-81B3-D4BE8AB70A71}">
      <formula1>$O$24:$O$27</formula1>
    </dataValidation>
    <dataValidation type="list" allowBlank="1" showInputMessage="1" showErrorMessage="1" sqref="I158:I161" xr:uid="{F3B9D3F7-C6FB-4316-B39E-CD34CAEFAEF2}">
      <formula1>$O$118:$O$119</formula1>
    </dataValidation>
    <dataValidation type="list" allowBlank="1" showInputMessage="1" showErrorMessage="1" sqref="F73:F113" xr:uid="{F0B5A18F-3E18-4ED6-8C83-8EE0C642DDEA}">
      <formula1>$W$66:$W$70</formula1>
    </dataValidation>
    <dataValidation type="list" allowBlank="1" showInputMessage="1" showErrorMessage="1" sqref="I170:I183 I156:I157 I162:I166" xr:uid="{6B636871-E0A3-4369-8D18-4ADD187FFECE}">
      <formula1>$W$154:$W$155</formula1>
    </dataValidation>
    <dataValidation type="list" allowBlank="1" showInputMessage="1" showErrorMessage="1" promptTitle="Approved Fringe Benefit Rate" sqref="I62" xr:uid="{F79E4F2B-00A7-4E2F-90C6-BF3951AC01C4}">
      <formula1>$W$47:$W$55</formula1>
    </dataValidation>
    <dataValidation type="list" allowBlank="1" showInputMessage="1" showErrorMessage="1" sqref="C218" xr:uid="{4B8C8BFE-28F3-43DF-8143-6ED42231B758}">
      <formula1>$W$217:$W$219</formula1>
    </dataValidation>
    <dataValidation type="list" allowBlank="1" showInputMessage="1" showErrorMessage="1" sqref="D218" xr:uid="{AB6D0514-B597-4840-9D32-71432B6BA497}">
      <formula1>$W$220:$W$222</formula1>
    </dataValidation>
    <dataValidation type="list" allowBlank="1" showInputMessage="1" showErrorMessage="1" sqref="H36:H42 H31" xr:uid="{DB29AD1C-A74F-4C78-A6EA-438DB9FA0F99}">
      <formula1>$W$24:$W$27</formula1>
    </dataValidation>
  </dataValidations>
  <hyperlinks>
    <hyperlink ref="C64:K64" r:id="rId1" display="Itemize travel expenses of staff personnel by purpose.  Note: Travel expenses for consultants should be included in the “Contractual /Consultant” category.  Please verify GSA rates here https://www.gsa.gov/travel/plan-book/per-diem-rates" xr:uid="{787F8D91-1B6D-46AA-B156-52ADAF218C48}"/>
    <hyperlink ref="C115:K115" r:id="rId2" display="Non-expendable items that are purchased  Expendable items should be included in the “Supplies” category. Rented or leased equipment costs should be listed in the “Contractual” category. Review DOJ's purchasing guidelines here." xr:uid="{91C92291-EBB2-4A1E-8119-FDDDEC5A3BB0}"/>
    <hyperlink ref="C115:R115" r:id="rId3" display="Non-expendable items with a per-unit acquisition cost which equals or exceeds the lesser of the capitalization level established by the non-Federal entity or $5,000.  Applicants should analyze the cost benefits of purchasing versus leasing equipment, especially high cost items and those subject to rapid technological advances.  Review DOJ's purchasing guidelines here." xr:uid="{E82E12F6-6806-4CD0-80BB-FE6589BDB6D0}"/>
  </hyperlinks>
  <pageMargins left="0.25" right="0.25" top="0.5" bottom="0.5" header="0.3" footer="0.3"/>
  <pageSetup scale="30" fitToHeight="7" orientation="landscape" horizontalDpi="4294967292" verticalDpi="4294967292" r:id="rId4"/>
  <rowBreaks count="4" manualBreakCount="4">
    <brk id="22" max="17" man="1"/>
    <brk id="63" max="17" man="1"/>
    <brk id="114" max="17" man="1"/>
    <brk id="184" max="17" man="1"/>
  </rowBreaks>
  <legacy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CDAFD-5C87-4D49-A08A-15D80C942E35}">
  <sheetPr>
    <tabColor rgb="FFFFFF00"/>
    <pageSetUpPr fitToPage="1"/>
  </sheetPr>
  <dimension ref="A1:J102"/>
  <sheetViews>
    <sheetView showGridLines="0" topLeftCell="A15" zoomScale="80" zoomScaleNormal="80" zoomScaleSheetLayoutView="55" zoomScalePageLayoutView="75" workbookViewId="0">
      <selection activeCell="H1" sqref="H1:H1048576"/>
    </sheetView>
  </sheetViews>
  <sheetFormatPr defaultColWidth="11" defaultRowHeight="15.75"/>
  <cols>
    <col min="2" max="2" width="53.875" customWidth="1"/>
    <col min="3" max="3" width="21.5" customWidth="1"/>
    <col min="4" max="4" width="17.125" customWidth="1"/>
    <col min="5" max="5" width="22" customWidth="1"/>
    <col min="6" max="6" width="31.375" style="140" customWidth="1"/>
    <col min="7" max="7" width="17.375" style="136" customWidth="1"/>
    <col min="8" max="8" width="8.125" style="140" hidden="1" customWidth="1"/>
    <col min="9" max="9" width="11.75" style="140" customWidth="1"/>
    <col min="10" max="10" width="29.25" customWidth="1"/>
    <col min="11" max="12" width="11" customWidth="1"/>
  </cols>
  <sheetData>
    <row r="1" spans="1:10" ht="50.1" customHeight="1">
      <c r="B1" s="92" t="s">
        <v>200</v>
      </c>
      <c r="D1" s="92"/>
      <c r="E1" s="92"/>
      <c r="F1" s="92"/>
      <c r="G1" s="137"/>
      <c r="H1" s="135"/>
      <c r="I1" s="138"/>
      <c r="J1" s="138"/>
    </row>
    <row r="2" spans="1:10" ht="23.1" customHeight="1" thickBot="1">
      <c r="A2" s="504" t="s">
        <v>2</v>
      </c>
      <c r="B2" s="505"/>
      <c r="D2" s="92"/>
      <c r="E2" s="92"/>
      <c r="F2" s="92"/>
      <c r="G2" s="137"/>
      <c r="H2" s="135"/>
      <c r="I2" s="138"/>
      <c r="J2" s="138"/>
    </row>
    <row r="3" spans="1:10" ht="20.100000000000001" customHeight="1" thickTop="1">
      <c r="A3" s="506" t="s">
        <v>3</v>
      </c>
      <c r="B3" s="502"/>
      <c r="D3" s="92"/>
      <c r="E3" s="92"/>
      <c r="F3" s="92"/>
      <c r="G3" s="137"/>
      <c r="H3" s="135"/>
    </row>
    <row r="4" spans="1:10" ht="8.1" customHeight="1">
      <c r="B4" s="88"/>
      <c r="D4" s="88"/>
      <c r="E4" s="88"/>
      <c r="F4" s="88"/>
      <c r="G4" s="138"/>
      <c r="H4" s="135"/>
      <c r="I4" s="138"/>
      <c r="J4" s="138"/>
    </row>
    <row r="5" spans="1:10" ht="33" customHeight="1" thickBot="1">
      <c r="A5" s="507" t="s">
        <v>201</v>
      </c>
      <c r="B5" s="508"/>
      <c r="C5" s="508"/>
      <c r="D5" s="508"/>
      <c r="E5" s="508"/>
      <c r="F5" s="508"/>
      <c r="G5" s="508"/>
      <c r="H5" s="508"/>
      <c r="I5" s="508"/>
      <c r="J5" s="509"/>
    </row>
    <row r="6" spans="1:10" ht="42" customHeight="1" thickTop="1" thickBot="1">
      <c r="A6" s="510"/>
      <c r="B6" s="511"/>
      <c r="C6" s="512"/>
      <c r="D6" s="511"/>
      <c r="E6" s="511"/>
      <c r="F6" s="511"/>
      <c r="G6" s="511"/>
      <c r="H6" s="511"/>
      <c r="I6" s="511"/>
      <c r="J6" s="513"/>
    </row>
    <row r="7" spans="1:10" ht="36.6" customHeight="1" thickTop="1" thickBot="1">
      <c r="A7" s="466" t="s">
        <v>202</v>
      </c>
      <c r="B7" s="508"/>
      <c r="C7" s="333" t="s">
        <v>203</v>
      </c>
      <c r="D7" s="514" t="s">
        <v>204</v>
      </c>
      <c r="E7" s="508"/>
      <c r="F7" s="509"/>
      <c r="G7" s="146" t="s">
        <v>205</v>
      </c>
      <c r="H7" s="147" t="s">
        <v>206</v>
      </c>
      <c r="I7" s="146" t="s">
        <v>207</v>
      </c>
      <c r="J7" s="146" t="s">
        <v>208</v>
      </c>
    </row>
    <row r="8" spans="1:10" ht="57.95" customHeight="1" thickTop="1" thickBot="1">
      <c r="A8" s="494">
        <v>6</v>
      </c>
      <c r="B8" s="497" t="s">
        <v>209</v>
      </c>
      <c r="C8" s="500" t="s">
        <v>210</v>
      </c>
      <c r="D8" s="501" t="s">
        <v>211</v>
      </c>
      <c r="E8" s="502"/>
      <c r="F8" s="503"/>
      <c r="G8" s="141" t="s">
        <v>212</v>
      </c>
      <c r="H8" s="334"/>
      <c r="I8" s="335" t="s">
        <v>213</v>
      </c>
      <c r="J8" s="515" t="s">
        <v>214</v>
      </c>
    </row>
    <row r="9" spans="1:10" ht="57.95" customHeight="1" thickTop="1" thickBot="1">
      <c r="A9" s="495"/>
      <c r="B9" s="498"/>
      <c r="C9" s="500"/>
      <c r="D9" s="485" t="s">
        <v>215</v>
      </c>
      <c r="E9" s="486"/>
      <c r="F9" s="487"/>
      <c r="G9" s="139" t="s">
        <v>212</v>
      </c>
      <c r="H9" s="336"/>
      <c r="I9" s="337" t="s">
        <v>213</v>
      </c>
      <c r="J9" s="516"/>
    </row>
    <row r="10" spans="1:10" ht="57.95" customHeight="1" thickTop="1" thickBot="1">
      <c r="A10" s="495"/>
      <c r="B10" s="498"/>
      <c r="C10" s="500"/>
      <c r="D10" s="488"/>
      <c r="E10" s="489"/>
      <c r="F10" s="490"/>
      <c r="G10" s="139"/>
      <c r="H10" s="336"/>
      <c r="I10" s="337"/>
      <c r="J10" s="516"/>
    </row>
    <row r="11" spans="1:10" ht="57.95" customHeight="1" thickTop="1" thickBot="1">
      <c r="A11" s="496"/>
      <c r="B11" s="499"/>
      <c r="C11" s="500"/>
      <c r="D11" s="491"/>
      <c r="E11" s="492"/>
      <c r="F11" s="493"/>
      <c r="G11" s="144"/>
      <c r="H11" s="338"/>
      <c r="I11" s="339"/>
      <c r="J11" s="517"/>
    </row>
    <row r="12" spans="1:10" ht="57.95" customHeight="1" thickTop="1" thickBot="1">
      <c r="A12" s="494">
        <v>7</v>
      </c>
      <c r="B12" s="497" t="s">
        <v>216</v>
      </c>
      <c r="C12" s="500" t="s">
        <v>210</v>
      </c>
      <c r="D12" s="501" t="s">
        <v>217</v>
      </c>
      <c r="E12" s="502"/>
      <c r="F12" s="503"/>
      <c r="G12" s="141" t="s">
        <v>218</v>
      </c>
      <c r="H12" s="334"/>
      <c r="I12" s="335" t="s">
        <v>219</v>
      </c>
      <c r="J12" s="515" t="s">
        <v>220</v>
      </c>
    </row>
    <row r="13" spans="1:10" ht="57.95" customHeight="1" thickTop="1" thickBot="1">
      <c r="A13" s="495"/>
      <c r="B13" s="498"/>
      <c r="C13" s="500"/>
      <c r="D13" s="485" t="s">
        <v>221</v>
      </c>
      <c r="E13" s="486"/>
      <c r="F13" s="487"/>
      <c r="G13" s="139" t="s">
        <v>218</v>
      </c>
      <c r="H13" s="336"/>
      <c r="I13" s="337" t="s">
        <v>222</v>
      </c>
      <c r="J13" s="516"/>
    </row>
    <row r="14" spans="1:10" ht="57.95" customHeight="1" thickTop="1" thickBot="1">
      <c r="A14" s="495"/>
      <c r="B14" s="498"/>
      <c r="C14" s="500"/>
      <c r="D14" s="488"/>
      <c r="E14" s="489"/>
      <c r="F14" s="490"/>
      <c r="G14" s="139"/>
      <c r="H14" s="336"/>
      <c r="I14" s="337"/>
      <c r="J14" s="516"/>
    </row>
    <row r="15" spans="1:10" ht="57.95" customHeight="1" thickTop="1" thickBot="1">
      <c r="A15" s="496"/>
      <c r="B15" s="499"/>
      <c r="C15" s="500"/>
      <c r="D15" s="491"/>
      <c r="E15" s="492"/>
      <c r="F15" s="493"/>
      <c r="G15" s="144"/>
      <c r="H15" s="338"/>
      <c r="I15" s="339"/>
      <c r="J15" s="517"/>
    </row>
    <row r="16" spans="1:10" ht="57.95" customHeight="1" thickTop="1" thickBot="1">
      <c r="A16" s="494">
        <v>12</v>
      </c>
      <c r="B16" s="497" t="s">
        <v>223</v>
      </c>
      <c r="C16" s="500" t="s">
        <v>224</v>
      </c>
      <c r="D16" s="501" t="s">
        <v>225</v>
      </c>
      <c r="E16" s="502"/>
      <c r="F16" s="503"/>
      <c r="G16" s="149" t="s">
        <v>218</v>
      </c>
      <c r="H16" s="334">
        <v>60</v>
      </c>
      <c r="I16" s="335" t="s">
        <v>226</v>
      </c>
      <c r="J16" s="515" t="s">
        <v>227</v>
      </c>
    </row>
    <row r="17" spans="1:10" ht="57.95" customHeight="1" thickTop="1" thickBot="1">
      <c r="A17" s="495"/>
      <c r="B17" s="498"/>
      <c r="C17" s="500"/>
      <c r="D17" s="488" t="s">
        <v>228</v>
      </c>
      <c r="E17" s="489"/>
      <c r="F17" s="490"/>
      <c r="G17" s="150" t="s">
        <v>212</v>
      </c>
      <c r="H17" s="336">
        <v>50</v>
      </c>
      <c r="I17" s="337" t="s">
        <v>229</v>
      </c>
      <c r="J17" s="516"/>
    </row>
    <row r="18" spans="1:10" ht="57.95" customHeight="1" thickTop="1" thickBot="1">
      <c r="A18" s="495"/>
      <c r="B18" s="498"/>
      <c r="C18" s="500"/>
      <c r="D18" s="488" t="s">
        <v>230</v>
      </c>
      <c r="E18" s="489"/>
      <c r="F18" s="490"/>
      <c r="G18" s="150" t="s">
        <v>212</v>
      </c>
      <c r="H18" s="336">
        <v>50</v>
      </c>
      <c r="I18" s="337" t="s">
        <v>231</v>
      </c>
      <c r="J18" s="516"/>
    </row>
    <row r="19" spans="1:10" ht="57.95" customHeight="1" thickTop="1" thickBot="1">
      <c r="A19" s="496"/>
      <c r="B19" s="499"/>
      <c r="C19" s="500"/>
      <c r="D19" s="491"/>
      <c r="E19" s="492"/>
      <c r="F19" s="493"/>
      <c r="G19" s="149"/>
      <c r="H19" s="338">
        <v>40</v>
      </c>
      <c r="I19" s="339" t="s">
        <v>232</v>
      </c>
      <c r="J19" s="517"/>
    </row>
    <row r="20" spans="1:10" ht="72" customHeight="1" thickTop="1" thickBot="1">
      <c r="A20" s="494">
        <v>13</v>
      </c>
      <c r="B20" s="497" t="s">
        <v>233</v>
      </c>
      <c r="C20" s="518" t="s">
        <v>234</v>
      </c>
      <c r="D20" s="501" t="s">
        <v>235</v>
      </c>
      <c r="E20" s="502"/>
      <c r="F20" s="503"/>
      <c r="G20" s="149" t="s">
        <v>236</v>
      </c>
      <c r="H20" s="340" t="s">
        <v>237</v>
      </c>
      <c r="I20" s="335" t="s">
        <v>213</v>
      </c>
      <c r="J20" s="142" t="s">
        <v>238</v>
      </c>
    </row>
    <row r="21" spans="1:10" ht="57.95" customHeight="1" thickTop="1">
      <c r="A21" s="495"/>
      <c r="B21" s="498"/>
      <c r="C21" s="519"/>
      <c r="D21" s="485" t="s">
        <v>239</v>
      </c>
      <c r="E21" s="486"/>
      <c r="F21" s="487"/>
      <c r="G21" s="150" t="s">
        <v>240</v>
      </c>
      <c r="H21" s="336">
        <v>40</v>
      </c>
      <c r="I21" s="337" t="s">
        <v>241</v>
      </c>
      <c r="J21" s="143" t="s">
        <v>242</v>
      </c>
    </row>
    <row r="22" spans="1:10" ht="57.95" customHeight="1">
      <c r="A22" s="495"/>
      <c r="B22" s="498"/>
      <c r="C22" s="519"/>
      <c r="D22" s="488"/>
      <c r="E22" s="489"/>
      <c r="F22" s="490"/>
      <c r="G22" s="139"/>
      <c r="H22" s="336"/>
      <c r="I22" s="337"/>
      <c r="J22" s="143"/>
    </row>
    <row r="23" spans="1:10" ht="57.95" customHeight="1" thickBot="1">
      <c r="A23" s="496"/>
      <c r="B23" s="499"/>
      <c r="C23" s="520"/>
      <c r="D23" s="491"/>
      <c r="E23" s="492"/>
      <c r="F23" s="493"/>
      <c r="G23" s="144"/>
      <c r="H23" s="338"/>
      <c r="I23" s="339"/>
      <c r="J23" s="145"/>
    </row>
    <row r="24" spans="1:10" ht="57.95" customHeight="1" thickTop="1" thickBot="1">
      <c r="A24" s="494">
        <v>15</v>
      </c>
      <c r="B24" s="497" t="s">
        <v>243</v>
      </c>
      <c r="C24" s="521" t="s">
        <v>244</v>
      </c>
      <c r="D24" s="501" t="s">
        <v>245</v>
      </c>
      <c r="E24" s="502"/>
      <c r="F24" s="503"/>
      <c r="G24" s="141"/>
      <c r="H24" s="334"/>
      <c r="I24" s="335" t="s">
        <v>213</v>
      </c>
      <c r="J24" s="142" t="s">
        <v>246</v>
      </c>
    </row>
    <row r="25" spans="1:10" ht="57.95" customHeight="1" thickTop="1">
      <c r="A25" s="495"/>
      <c r="B25" s="498"/>
      <c r="C25" s="522"/>
      <c r="D25" s="485"/>
      <c r="E25" s="486"/>
      <c r="F25" s="487"/>
      <c r="G25" s="139"/>
      <c r="H25" s="336"/>
      <c r="I25" s="337"/>
      <c r="J25" s="143"/>
    </row>
    <row r="26" spans="1:10" ht="57.95" customHeight="1">
      <c r="A26" s="495"/>
      <c r="B26" s="498"/>
      <c r="C26" s="522"/>
      <c r="D26" s="488"/>
      <c r="E26" s="489"/>
      <c r="F26" s="490"/>
      <c r="G26" s="139"/>
      <c r="H26" s="336"/>
      <c r="I26" s="337"/>
      <c r="J26" s="143"/>
    </row>
    <row r="27" spans="1:10" ht="57.95" customHeight="1" thickBot="1">
      <c r="A27" s="496"/>
      <c r="B27" s="499"/>
      <c r="C27" s="523"/>
      <c r="D27" s="491"/>
      <c r="E27" s="492"/>
      <c r="F27" s="493"/>
      <c r="G27" s="144"/>
      <c r="H27" s="338"/>
      <c r="I27" s="339"/>
      <c r="J27" s="145"/>
    </row>
    <row r="28" spans="1:10" ht="57.95" customHeight="1" thickTop="1" thickBot="1">
      <c r="A28" s="494">
        <v>20</v>
      </c>
      <c r="B28" s="497" t="s">
        <v>247</v>
      </c>
      <c r="C28" s="524" t="s">
        <v>248</v>
      </c>
      <c r="D28" s="501" t="s">
        <v>249</v>
      </c>
      <c r="E28" s="502"/>
      <c r="F28" s="503"/>
      <c r="G28" s="149" t="s">
        <v>71</v>
      </c>
      <c r="H28" s="334">
        <v>15</v>
      </c>
      <c r="I28" s="335" t="s">
        <v>219</v>
      </c>
      <c r="J28" s="515" t="s">
        <v>250</v>
      </c>
    </row>
    <row r="29" spans="1:10" ht="57.95" customHeight="1" thickTop="1">
      <c r="A29" s="495"/>
      <c r="B29" s="498"/>
      <c r="C29" s="525"/>
      <c r="D29" s="485" t="s">
        <v>251</v>
      </c>
      <c r="E29" s="486"/>
      <c r="F29" s="487"/>
      <c r="G29" s="149" t="s">
        <v>236</v>
      </c>
      <c r="H29" s="341" t="s">
        <v>252</v>
      </c>
      <c r="I29" s="337" t="s">
        <v>253</v>
      </c>
      <c r="J29" s="516"/>
    </row>
    <row r="30" spans="1:10" ht="57.95" customHeight="1">
      <c r="A30" s="495"/>
      <c r="B30" s="498"/>
      <c r="C30" s="525"/>
      <c r="D30" s="488" t="s">
        <v>254</v>
      </c>
      <c r="E30" s="489"/>
      <c r="F30" s="490"/>
      <c r="G30" s="139" t="s">
        <v>218</v>
      </c>
      <c r="H30" s="336"/>
      <c r="I30" s="337" t="s">
        <v>213</v>
      </c>
      <c r="J30" s="516"/>
    </row>
    <row r="31" spans="1:10" ht="57.95" customHeight="1" thickBot="1">
      <c r="A31" s="496"/>
      <c r="B31" s="499"/>
      <c r="C31" s="526"/>
      <c r="D31" s="491"/>
      <c r="E31" s="492"/>
      <c r="F31" s="493"/>
      <c r="G31" s="144"/>
      <c r="H31" s="338"/>
      <c r="I31" s="339"/>
      <c r="J31" s="517"/>
    </row>
    <row r="32" spans="1:10" ht="57.95" customHeight="1" thickTop="1" thickBot="1">
      <c r="A32" s="494">
        <v>21</v>
      </c>
      <c r="B32" s="497" t="s">
        <v>255</v>
      </c>
      <c r="C32" s="524" t="s">
        <v>256</v>
      </c>
      <c r="D32" s="501"/>
      <c r="E32" s="502"/>
      <c r="F32" s="503"/>
      <c r="G32" s="141"/>
      <c r="H32" s="334"/>
      <c r="I32" s="335"/>
      <c r="J32" s="142"/>
    </row>
    <row r="33" spans="1:10" ht="57.95" customHeight="1" thickTop="1">
      <c r="A33" s="495"/>
      <c r="B33" s="498"/>
      <c r="C33" s="525"/>
      <c r="D33" s="485"/>
      <c r="E33" s="486"/>
      <c r="F33" s="487"/>
      <c r="G33" s="139"/>
      <c r="H33" s="336"/>
      <c r="I33" s="337"/>
      <c r="J33" s="143"/>
    </row>
    <row r="34" spans="1:10" ht="57.95" customHeight="1">
      <c r="A34" s="495"/>
      <c r="B34" s="498"/>
      <c r="C34" s="525"/>
      <c r="D34" s="488"/>
      <c r="E34" s="489"/>
      <c r="F34" s="490"/>
      <c r="G34" s="139"/>
      <c r="H34" s="336"/>
      <c r="I34" s="337"/>
      <c r="J34" s="143"/>
    </row>
    <row r="35" spans="1:10" ht="57.95" customHeight="1" thickBot="1">
      <c r="A35" s="496"/>
      <c r="B35" s="499"/>
      <c r="C35" s="526"/>
      <c r="D35" s="491"/>
      <c r="E35" s="492"/>
      <c r="F35" s="493"/>
      <c r="G35" s="144"/>
      <c r="H35" s="338"/>
      <c r="I35" s="339"/>
      <c r="J35" s="145"/>
    </row>
    <row r="36" spans="1:10" ht="33" customHeight="1" thickTop="1" thickBot="1">
      <c r="A36" s="507" t="s">
        <v>257</v>
      </c>
      <c r="B36" s="508"/>
      <c r="C36" s="527"/>
      <c r="D36" s="508"/>
      <c r="E36" s="508"/>
      <c r="F36" s="508"/>
      <c r="G36" s="508"/>
      <c r="H36" s="508"/>
      <c r="I36" s="508"/>
      <c r="J36" s="509"/>
    </row>
    <row r="37" spans="1:10" ht="42" customHeight="1" thickTop="1" thickBot="1">
      <c r="A37" s="510"/>
      <c r="B37" s="511"/>
      <c r="C37" s="527"/>
      <c r="D37" s="511"/>
      <c r="E37" s="511"/>
      <c r="F37" s="511"/>
      <c r="G37" s="511"/>
      <c r="H37" s="511"/>
      <c r="I37" s="511"/>
      <c r="J37" s="513"/>
    </row>
    <row r="38" spans="1:10" ht="36.6" customHeight="1" thickTop="1" thickBot="1">
      <c r="A38" s="466" t="s">
        <v>202</v>
      </c>
      <c r="B38" s="508"/>
      <c r="C38" s="342"/>
      <c r="D38" s="514" t="s">
        <v>204</v>
      </c>
      <c r="E38" s="508"/>
      <c r="F38" s="509"/>
      <c r="G38" s="146" t="s">
        <v>205</v>
      </c>
      <c r="H38" s="147" t="s">
        <v>206</v>
      </c>
      <c r="I38" s="146" t="s">
        <v>207</v>
      </c>
      <c r="J38" s="146" t="s">
        <v>208</v>
      </c>
    </row>
    <row r="39" spans="1:10" ht="57.95" customHeight="1" thickTop="1" thickBot="1">
      <c r="A39" s="494">
        <v>1</v>
      </c>
      <c r="B39" s="497" t="s">
        <v>258</v>
      </c>
      <c r="C39" s="524" t="s">
        <v>259</v>
      </c>
      <c r="D39" s="501" t="s">
        <v>260</v>
      </c>
      <c r="E39" s="502"/>
      <c r="F39" s="503"/>
      <c r="G39" s="149" t="s">
        <v>240</v>
      </c>
      <c r="H39" s="334">
        <v>40</v>
      </c>
      <c r="I39" s="335" t="s">
        <v>213</v>
      </c>
      <c r="J39" s="142" t="s">
        <v>261</v>
      </c>
    </row>
    <row r="40" spans="1:10" ht="57.95" customHeight="1" thickTop="1">
      <c r="A40" s="495"/>
      <c r="B40" s="498"/>
      <c r="C40" s="525"/>
      <c r="D40" s="485" t="s">
        <v>262</v>
      </c>
      <c r="E40" s="486"/>
      <c r="F40" s="487"/>
      <c r="G40" s="150" t="s">
        <v>71</v>
      </c>
      <c r="H40" s="336">
        <v>15</v>
      </c>
      <c r="I40" s="337" t="s">
        <v>213</v>
      </c>
      <c r="J40" s="143" t="s">
        <v>263</v>
      </c>
    </row>
    <row r="41" spans="1:10" ht="57.95" customHeight="1">
      <c r="A41" s="495"/>
      <c r="B41" s="498"/>
      <c r="C41" s="525"/>
      <c r="D41" s="488" t="s">
        <v>264</v>
      </c>
      <c r="E41" s="489"/>
      <c r="F41" s="490"/>
      <c r="G41" s="139"/>
      <c r="H41" s="336"/>
      <c r="I41" s="337"/>
      <c r="J41" s="143" t="s">
        <v>265</v>
      </c>
    </row>
    <row r="42" spans="1:10" ht="57.95" customHeight="1" thickBot="1">
      <c r="A42" s="495"/>
      <c r="B42" s="499"/>
      <c r="C42" s="526"/>
      <c r="D42" s="491" t="s">
        <v>266</v>
      </c>
      <c r="E42" s="492"/>
      <c r="F42" s="493"/>
      <c r="G42" s="144"/>
      <c r="H42" s="338"/>
      <c r="I42" s="339"/>
      <c r="J42" s="145" t="s">
        <v>267</v>
      </c>
    </row>
    <row r="43" spans="1:10" ht="90" customHeight="1" thickTop="1" thickBot="1">
      <c r="A43" s="496"/>
      <c r="B43" s="528" t="s">
        <v>268</v>
      </c>
      <c r="C43" s="527"/>
      <c r="D43" s="529"/>
      <c r="E43" s="529"/>
      <c r="F43" s="529"/>
      <c r="G43" s="529"/>
      <c r="H43" s="529"/>
      <c r="I43" s="529"/>
      <c r="J43" s="530"/>
    </row>
    <row r="44" spans="1:10" ht="57.95" customHeight="1" thickTop="1" thickBot="1">
      <c r="A44" s="494">
        <v>2</v>
      </c>
      <c r="B44" s="497" t="s">
        <v>269</v>
      </c>
      <c r="C44" s="524" t="s">
        <v>259</v>
      </c>
      <c r="D44" s="501" t="s">
        <v>270</v>
      </c>
      <c r="E44" s="502"/>
      <c r="F44" s="503"/>
      <c r="G44" s="149" t="s">
        <v>240</v>
      </c>
      <c r="H44" s="334">
        <v>40</v>
      </c>
      <c r="I44" s="335" t="s">
        <v>271</v>
      </c>
      <c r="J44" s="142" t="s">
        <v>272</v>
      </c>
    </row>
    <row r="45" spans="1:10" ht="57.95" customHeight="1" thickTop="1" thickBot="1">
      <c r="A45" s="495"/>
      <c r="B45" s="498"/>
      <c r="C45" s="525"/>
      <c r="D45" s="485" t="s">
        <v>273</v>
      </c>
      <c r="E45" s="486"/>
      <c r="F45" s="487"/>
      <c r="G45" s="150" t="s">
        <v>71</v>
      </c>
      <c r="H45" s="336">
        <v>10</v>
      </c>
      <c r="I45" s="337" t="s">
        <v>274</v>
      </c>
      <c r="J45" s="143" t="s">
        <v>275</v>
      </c>
    </row>
    <row r="46" spans="1:10" ht="57.95" customHeight="1" thickTop="1">
      <c r="A46" s="495"/>
      <c r="B46" s="498"/>
      <c r="C46" s="525"/>
      <c r="D46" s="488" t="s">
        <v>276</v>
      </c>
      <c r="E46" s="489"/>
      <c r="F46" s="490"/>
      <c r="G46" s="149" t="s">
        <v>236</v>
      </c>
      <c r="H46" s="341" t="s">
        <v>277</v>
      </c>
      <c r="I46" s="337" t="s">
        <v>274</v>
      </c>
      <c r="J46" s="143" t="s">
        <v>278</v>
      </c>
    </row>
    <row r="47" spans="1:10" ht="57.95" customHeight="1" thickBot="1">
      <c r="A47" s="495"/>
      <c r="B47" s="499"/>
      <c r="C47" s="526"/>
      <c r="D47" s="491"/>
      <c r="E47" s="492"/>
      <c r="F47" s="493"/>
      <c r="G47" s="144"/>
      <c r="H47" s="338"/>
      <c r="I47" s="339"/>
      <c r="J47" s="145"/>
    </row>
    <row r="48" spans="1:10" ht="81.599999999999994" customHeight="1" thickTop="1" thickBot="1">
      <c r="A48" s="496"/>
      <c r="B48" s="528" t="s">
        <v>279</v>
      </c>
      <c r="C48" s="527"/>
      <c r="D48" s="529"/>
      <c r="E48" s="529"/>
      <c r="F48" s="529"/>
      <c r="G48" s="529"/>
      <c r="H48" s="529"/>
      <c r="I48" s="529"/>
      <c r="J48" s="530"/>
    </row>
    <row r="49" spans="1:10" ht="57.95" customHeight="1" thickTop="1" thickBot="1">
      <c r="A49" s="494">
        <v>3</v>
      </c>
      <c r="B49" s="497" t="s">
        <v>280</v>
      </c>
      <c r="C49" s="524" t="s">
        <v>281</v>
      </c>
      <c r="D49" s="501" t="s">
        <v>282</v>
      </c>
      <c r="E49" s="502"/>
      <c r="F49" s="503"/>
      <c r="G49" s="149" t="s">
        <v>240</v>
      </c>
      <c r="H49" s="334">
        <v>40</v>
      </c>
      <c r="I49" s="335" t="s">
        <v>283</v>
      </c>
      <c r="J49" s="142" t="s">
        <v>284</v>
      </c>
    </row>
    <row r="50" spans="1:10" ht="57.95" customHeight="1" thickTop="1">
      <c r="A50" s="495"/>
      <c r="B50" s="498"/>
      <c r="C50" s="525"/>
      <c r="D50" s="488" t="s">
        <v>285</v>
      </c>
      <c r="E50" s="489"/>
      <c r="F50" s="490"/>
      <c r="G50" s="150" t="s">
        <v>71</v>
      </c>
      <c r="H50" s="336">
        <v>10</v>
      </c>
      <c r="I50" s="337" t="s">
        <v>283</v>
      </c>
      <c r="J50" s="143" t="s">
        <v>286</v>
      </c>
    </row>
    <row r="51" spans="1:10" ht="69.599999999999994" customHeight="1">
      <c r="A51" s="495"/>
      <c r="B51" s="498"/>
      <c r="C51" s="525"/>
      <c r="D51" s="488" t="s">
        <v>287</v>
      </c>
      <c r="E51" s="489"/>
      <c r="F51" s="490"/>
      <c r="G51" s="150" t="s">
        <v>212</v>
      </c>
      <c r="H51" s="336">
        <v>20</v>
      </c>
      <c r="I51" s="337" t="s">
        <v>288</v>
      </c>
      <c r="J51" s="143" t="s">
        <v>289</v>
      </c>
    </row>
    <row r="52" spans="1:10" ht="57.95" customHeight="1" thickBot="1">
      <c r="A52" s="496"/>
      <c r="B52" s="499"/>
      <c r="C52" s="526"/>
      <c r="D52" s="491"/>
      <c r="E52" s="492"/>
      <c r="F52" s="493"/>
      <c r="G52" s="151"/>
      <c r="H52" s="338"/>
      <c r="I52" s="339"/>
      <c r="J52" s="145"/>
    </row>
    <row r="53" spans="1:10" ht="57.95" customHeight="1" thickTop="1" thickBot="1">
      <c r="A53" s="494">
        <v>4</v>
      </c>
      <c r="B53" s="497" t="s">
        <v>290</v>
      </c>
      <c r="C53" s="524" t="s">
        <v>259</v>
      </c>
      <c r="D53" s="501" t="s">
        <v>291</v>
      </c>
      <c r="E53" s="502"/>
      <c r="F53" s="503"/>
      <c r="G53" s="149" t="s">
        <v>240</v>
      </c>
      <c r="H53" s="340">
        <v>20</v>
      </c>
      <c r="I53" s="335" t="s">
        <v>213</v>
      </c>
      <c r="J53" s="142" t="s">
        <v>292</v>
      </c>
    </row>
    <row r="54" spans="1:10" ht="57.95" customHeight="1" thickTop="1">
      <c r="A54" s="495"/>
      <c r="B54" s="498"/>
      <c r="C54" s="525"/>
      <c r="D54" s="485" t="s">
        <v>293</v>
      </c>
      <c r="E54" s="486"/>
      <c r="F54" s="487"/>
      <c r="G54" s="150" t="s">
        <v>71</v>
      </c>
      <c r="H54" s="336">
        <v>10</v>
      </c>
      <c r="I54" s="337" t="s">
        <v>283</v>
      </c>
      <c r="J54" s="143" t="s">
        <v>294</v>
      </c>
    </row>
    <row r="55" spans="1:10" ht="57.95" customHeight="1">
      <c r="A55" s="495"/>
      <c r="B55" s="498"/>
      <c r="C55" s="525"/>
      <c r="D55" s="488"/>
      <c r="E55" s="489"/>
      <c r="F55" s="490"/>
      <c r="G55" s="150"/>
      <c r="H55" s="336"/>
      <c r="I55" s="337"/>
      <c r="J55" s="143"/>
    </row>
    <row r="56" spans="1:10" ht="57.95" customHeight="1" thickBot="1">
      <c r="A56" s="496"/>
      <c r="B56" s="499"/>
      <c r="C56" s="526"/>
      <c r="D56" s="491"/>
      <c r="E56" s="492"/>
      <c r="F56" s="493"/>
      <c r="G56" s="151"/>
      <c r="H56" s="338"/>
      <c r="I56" s="339"/>
      <c r="J56" s="145"/>
    </row>
    <row r="57" spans="1:10" ht="57.95" customHeight="1" thickTop="1">
      <c r="A57" s="531">
        <v>5</v>
      </c>
      <c r="B57" s="532" t="s">
        <v>295</v>
      </c>
      <c r="C57" s="533" t="s">
        <v>259</v>
      </c>
      <c r="D57" s="501" t="s">
        <v>296</v>
      </c>
      <c r="E57" s="502"/>
      <c r="F57" s="503"/>
      <c r="G57" s="149" t="s">
        <v>240</v>
      </c>
      <c r="H57" s="334">
        <v>25</v>
      </c>
      <c r="I57" s="335" t="s">
        <v>271</v>
      </c>
      <c r="J57" s="142" t="s">
        <v>297</v>
      </c>
    </row>
    <row r="58" spans="1:10" ht="57.95" customHeight="1" thickBot="1">
      <c r="A58" s="495"/>
      <c r="B58" s="498"/>
      <c r="C58" s="534"/>
      <c r="D58" s="485"/>
      <c r="E58" s="486"/>
      <c r="F58" s="487"/>
      <c r="G58" s="150"/>
      <c r="H58" s="336"/>
      <c r="I58" s="337"/>
      <c r="J58" s="143"/>
    </row>
    <row r="59" spans="1:10" ht="57.95" customHeight="1" thickTop="1" thickBot="1">
      <c r="A59" s="494">
        <v>8</v>
      </c>
      <c r="B59" s="497" t="s">
        <v>298</v>
      </c>
      <c r="C59" s="524" t="s">
        <v>259</v>
      </c>
      <c r="D59" s="501" t="s">
        <v>299</v>
      </c>
      <c r="E59" s="502"/>
      <c r="F59" s="503"/>
      <c r="G59" s="149" t="s">
        <v>236</v>
      </c>
      <c r="H59" s="340" t="s">
        <v>300</v>
      </c>
      <c r="I59" s="335" t="s">
        <v>301</v>
      </c>
      <c r="J59" s="142" t="s">
        <v>302</v>
      </c>
    </row>
    <row r="60" spans="1:10" ht="57.95" customHeight="1" thickTop="1">
      <c r="A60" s="495"/>
      <c r="B60" s="498"/>
      <c r="C60" s="525"/>
      <c r="D60" s="485" t="s">
        <v>303</v>
      </c>
      <c r="E60" s="486"/>
      <c r="F60" s="487"/>
      <c r="G60" s="150" t="s">
        <v>240</v>
      </c>
      <c r="H60" s="341">
        <v>12</v>
      </c>
      <c r="I60" s="337" t="s">
        <v>283</v>
      </c>
      <c r="J60" s="143" t="s">
        <v>304</v>
      </c>
    </row>
    <row r="61" spans="1:10" ht="57.95" customHeight="1">
      <c r="A61" s="495"/>
      <c r="B61" s="498"/>
      <c r="C61" s="525"/>
      <c r="D61" s="488" t="s">
        <v>305</v>
      </c>
      <c r="E61" s="489"/>
      <c r="F61" s="490"/>
      <c r="G61" s="150"/>
      <c r="H61" s="336">
        <v>4</v>
      </c>
      <c r="I61" s="337" t="s">
        <v>306</v>
      </c>
      <c r="J61" s="143" t="s">
        <v>307</v>
      </c>
    </row>
    <row r="62" spans="1:10" ht="57.95" customHeight="1" thickBot="1">
      <c r="A62" s="496"/>
      <c r="B62" s="499"/>
      <c r="C62" s="526"/>
      <c r="D62" s="491" t="s">
        <v>308</v>
      </c>
      <c r="E62" s="492"/>
      <c r="F62" s="493"/>
      <c r="G62" s="151"/>
      <c r="H62" s="338">
        <v>10</v>
      </c>
      <c r="I62" s="339" t="s">
        <v>283</v>
      </c>
      <c r="J62" s="145" t="s">
        <v>309</v>
      </c>
    </row>
    <row r="63" spans="1:10" ht="57.95" customHeight="1" thickTop="1" thickBot="1">
      <c r="A63" s="494">
        <v>9</v>
      </c>
      <c r="B63" s="497" t="s">
        <v>310</v>
      </c>
      <c r="C63" s="524" t="s">
        <v>259</v>
      </c>
      <c r="D63" s="501" t="s">
        <v>311</v>
      </c>
      <c r="E63" s="502"/>
      <c r="F63" s="503"/>
      <c r="G63" s="149" t="s">
        <v>240</v>
      </c>
      <c r="H63" s="334">
        <v>28</v>
      </c>
      <c r="I63" s="335"/>
      <c r="J63" s="142" t="s">
        <v>312</v>
      </c>
    </row>
    <row r="64" spans="1:10" ht="57.95" customHeight="1" thickTop="1">
      <c r="A64" s="495"/>
      <c r="B64" s="498"/>
      <c r="C64" s="525"/>
      <c r="D64" s="485"/>
      <c r="E64" s="486"/>
      <c r="F64" s="487"/>
      <c r="G64" s="139"/>
      <c r="H64" s="336"/>
      <c r="I64" s="337"/>
      <c r="J64" s="143" t="s">
        <v>313</v>
      </c>
    </row>
    <row r="65" spans="1:10" ht="57.95" customHeight="1">
      <c r="A65" s="495"/>
      <c r="B65" s="498"/>
      <c r="C65" s="525"/>
      <c r="D65" s="488"/>
      <c r="E65" s="489"/>
      <c r="F65" s="490"/>
      <c r="G65" s="139"/>
      <c r="H65" s="336"/>
      <c r="I65" s="337"/>
      <c r="J65" s="143" t="s">
        <v>314</v>
      </c>
    </row>
    <row r="66" spans="1:10" ht="96.95" customHeight="1" thickBot="1">
      <c r="A66" s="496"/>
      <c r="B66" s="499"/>
      <c r="C66" s="526"/>
      <c r="D66" s="491"/>
      <c r="E66" s="492"/>
      <c r="F66" s="493"/>
      <c r="G66" s="144"/>
      <c r="H66" s="338"/>
      <c r="I66" s="339"/>
      <c r="J66" s="145"/>
    </row>
    <row r="67" spans="1:10" ht="57.95" customHeight="1" thickTop="1" thickBot="1">
      <c r="A67" s="494">
        <v>11</v>
      </c>
      <c r="B67" s="497" t="s">
        <v>315</v>
      </c>
      <c r="C67" s="524" t="s">
        <v>316</v>
      </c>
      <c r="D67" s="501" t="s">
        <v>317</v>
      </c>
      <c r="E67" s="502"/>
      <c r="F67" s="503"/>
      <c r="G67" s="149" t="s">
        <v>240</v>
      </c>
      <c r="H67" s="334">
        <v>20</v>
      </c>
      <c r="I67" s="335" t="s">
        <v>318</v>
      </c>
      <c r="J67" s="142" t="s">
        <v>319</v>
      </c>
    </row>
    <row r="68" spans="1:10" ht="57.95" customHeight="1" thickTop="1">
      <c r="A68" s="495"/>
      <c r="B68" s="498"/>
      <c r="C68" s="525"/>
      <c r="D68" s="485" t="s">
        <v>320</v>
      </c>
      <c r="E68" s="486"/>
      <c r="F68" s="487"/>
      <c r="G68" s="150" t="s">
        <v>71</v>
      </c>
      <c r="H68" s="336">
        <v>10</v>
      </c>
      <c r="I68" s="337" t="s">
        <v>271</v>
      </c>
      <c r="J68" s="143" t="s">
        <v>321</v>
      </c>
    </row>
    <row r="69" spans="1:10" ht="57.95" customHeight="1">
      <c r="A69" s="495"/>
      <c r="B69" s="498"/>
      <c r="C69" s="525"/>
      <c r="D69" s="488"/>
      <c r="E69" s="489"/>
      <c r="F69" s="490"/>
      <c r="G69" s="139"/>
      <c r="H69" s="336"/>
      <c r="I69" s="337"/>
      <c r="J69" s="143"/>
    </row>
    <row r="70" spans="1:10" ht="57.95" customHeight="1" thickBot="1">
      <c r="A70" s="496"/>
      <c r="B70" s="499"/>
      <c r="C70" s="526"/>
      <c r="D70" s="491"/>
      <c r="E70" s="492"/>
      <c r="F70" s="493"/>
      <c r="G70" s="144"/>
      <c r="H70" s="338"/>
      <c r="I70" s="339"/>
      <c r="J70" s="145"/>
    </row>
    <row r="71" spans="1:10" ht="57.95" customHeight="1" thickTop="1" thickBot="1">
      <c r="A71" s="494">
        <v>14</v>
      </c>
      <c r="B71" s="497" t="s">
        <v>322</v>
      </c>
      <c r="C71" s="524" t="s">
        <v>323</v>
      </c>
      <c r="D71" s="501"/>
      <c r="E71" s="502"/>
      <c r="F71" s="503"/>
      <c r="G71" s="141"/>
      <c r="H71" s="334"/>
      <c r="I71" s="335"/>
      <c r="J71" s="142"/>
    </row>
    <row r="72" spans="1:10" ht="57.95" customHeight="1" thickTop="1">
      <c r="A72" s="495"/>
      <c r="B72" s="498"/>
      <c r="C72" s="525"/>
      <c r="D72" s="485"/>
      <c r="E72" s="486"/>
      <c r="F72" s="487"/>
      <c r="G72" s="139"/>
      <c r="H72" s="336"/>
      <c r="I72" s="337"/>
      <c r="J72" s="143"/>
    </row>
    <row r="73" spans="1:10" ht="57.95" customHeight="1">
      <c r="A73" s="495"/>
      <c r="B73" s="498"/>
      <c r="C73" s="525"/>
      <c r="D73" s="488"/>
      <c r="E73" s="489"/>
      <c r="F73" s="490"/>
      <c r="G73" s="139"/>
      <c r="H73" s="336"/>
      <c r="I73" s="337"/>
      <c r="J73" s="143"/>
    </row>
    <row r="74" spans="1:10" ht="57.95" customHeight="1" thickBot="1">
      <c r="A74" s="496"/>
      <c r="B74" s="499"/>
      <c r="C74" s="526"/>
      <c r="D74" s="491"/>
      <c r="E74" s="492"/>
      <c r="F74" s="493"/>
      <c r="G74" s="144"/>
      <c r="H74" s="338"/>
      <c r="I74" s="339"/>
      <c r="J74" s="145"/>
    </row>
    <row r="75" spans="1:10" ht="57.95" customHeight="1" thickTop="1" thickBot="1">
      <c r="A75" s="494">
        <v>16</v>
      </c>
      <c r="B75" s="497" t="s">
        <v>324</v>
      </c>
      <c r="C75" s="524" t="s">
        <v>259</v>
      </c>
      <c r="D75" s="501"/>
      <c r="E75" s="502"/>
      <c r="F75" s="503"/>
      <c r="G75" s="141"/>
      <c r="H75" s="334"/>
      <c r="I75" s="335"/>
      <c r="J75" s="142"/>
    </row>
    <row r="76" spans="1:10" ht="57.95" customHeight="1" thickTop="1">
      <c r="A76" s="495"/>
      <c r="B76" s="498"/>
      <c r="C76" s="525"/>
      <c r="D76" s="485"/>
      <c r="E76" s="486"/>
      <c r="F76" s="487"/>
      <c r="G76" s="139"/>
      <c r="H76" s="336"/>
      <c r="I76" s="337"/>
      <c r="J76" s="143"/>
    </row>
    <row r="77" spans="1:10" ht="57.95" customHeight="1">
      <c r="A77" s="495"/>
      <c r="B77" s="498"/>
      <c r="C77" s="525"/>
      <c r="D77" s="488"/>
      <c r="E77" s="489"/>
      <c r="F77" s="490"/>
      <c r="G77" s="139"/>
      <c r="H77" s="336"/>
      <c r="I77" s="337"/>
      <c r="J77" s="143"/>
    </row>
    <row r="78" spans="1:10" ht="57.95" customHeight="1" thickBot="1">
      <c r="A78" s="496"/>
      <c r="B78" s="499"/>
      <c r="C78" s="526"/>
      <c r="D78" s="491"/>
      <c r="E78" s="492"/>
      <c r="F78" s="493"/>
      <c r="G78" s="144"/>
      <c r="H78" s="338"/>
      <c r="I78" s="339"/>
      <c r="J78" s="145"/>
    </row>
    <row r="79" spans="1:10" ht="57.95" customHeight="1" thickTop="1" thickBot="1">
      <c r="A79" s="494">
        <v>17</v>
      </c>
      <c r="B79" s="497" t="s">
        <v>325</v>
      </c>
      <c r="C79" s="524" t="s">
        <v>323</v>
      </c>
      <c r="D79" s="501"/>
      <c r="E79" s="502"/>
      <c r="F79" s="503"/>
      <c r="G79" s="141"/>
      <c r="H79" s="334"/>
      <c r="I79" s="335"/>
      <c r="J79" s="142"/>
    </row>
    <row r="80" spans="1:10" ht="57.95" customHeight="1" thickTop="1">
      <c r="A80" s="495"/>
      <c r="B80" s="498"/>
      <c r="C80" s="525"/>
      <c r="D80" s="485"/>
      <c r="E80" s="486"/>
      <c r="F80" s="487"/>
      <c r="G80" s="139"/>
      <c r="H80" s="336"/>
      <c r="I80" s="337"/>
      <c r="J80" s="143"/>
    </row>
    <row r="81" spans="1:10" ht="57.95" customHeight="1">
      <c r="A81" s="495"/>
      <c r="B81" s="498"/>
      <c r="C81" s="525"/>
      <c r="D81" s="488"/>
      <c r="E81" s="489"/>
      <c r="F81" s="490"/>
      <c r="G81" s="139"/>
      <c r="H81" s="336"/>
      <c r="I81" s="337"/>
      <c r="J81" s="143"/>
    </row>
    <row r="82" spans="1:10" ht="57.95" customHeight="1" thickBot="1">
      <c r="A82" s="496"/>
      <c r="B82" s="499"/>
      <c r="C82" s="526"/>
      <c r="D82" s="491"/>
      <c r="E82" s="492"/>
      <c r="F82" s="493"/>
      <c r="G82" s="144"/>
      <c r="H82" s="338"/>
      <c r="I82" s="339"/>
      <c r="J82" s="145"/>
    </row>
    <row r="83" spans="1:10" ht="57.95" customHeight="1" thickTop="1" thickBot="1">
      <c r="A83" s="494">
        <v>18</v>
      </c>
      <c r="B83" s="497" t="s">
        <v>326</v>
      </c>
      <c r="C83" s="524" t="s">
        <v>323</v>
      </c>
      <c r="D83" s="501"/>
      <c r="E83" s="502"/>
      <c r="F83" s="503"/>
      <c r="G83" s="141"/>
      <c r="H83" s="334"/>
      <c r="I83" s="335"/>
      <c r="J83" s="142"/>
    </row>
    <row r="84" spans="1:10" ht="57.95" customHeight="1" thickTop="1">
      <c r="A84" s="495"/>
      <c r="B84" s="498"/>
      <c r="C84" s="525"/>
      <c r="D84" s="485"/>
      <c r="E84" s="486"/>
      <c r="F84" s="487"/>
      <c r="G84" s="139"/>
      <c r="H84" s="336"/>
      <c r="I84" s="337"/>
      <c r="J84" s="143"/>
    </row>
    <row r="85" spans="1:10" ht="57.95" customHeight="1">
      <c r="A85" s="495"/>
      <c r="B85" s="498"/>
      <c r="C85" s="525"/>
      <c r="D85" s="488"/>
      <c r="E85" s="489"/>
      <c r="F85" s="490"/>
      <c r="G85" s="139"/>
      <c r="H85" s="336"/>
      <c r="I85" s="337"/>
      <c r="J85" s="143"/>
    </row>
    <row r="86" spans="1:10" ht="57.95" customHeight="1" thickBot="1">
      <c r="A86" s="496"/>
      <c r="B86" s="499"/>
      <c r="C86" s="526"/>
      <c r="D86" s="491"/>
      <c r="E86" s="492"/>
      <c r="F86" s="493"/>
      <c r="G86" s="144"/>
      <c r="H86" s="338"/>
      <c r="I86" s="339"/>
      <c r="J86" s="145"/>
    </row>
    <row r="87" spans="1:10" ht="33" customHeight="1" thickTop="1" thickBot="1">
      <c r="A87" s="507" t="s">
        <v>327</v>
      </c>
      <c r="B87" s="508"/>
      <c r="C87" s="527"/>
      <c r="D87" s="508"/>
      <c r="E87" s="508"/>
      <c r="F87" s="508"/>
      <c r="G87" s="508"/>
      <c r="H87" s="508"/>
      <c r="I87" s="508"/>
      <c r="J87" s="509"/>
    </row>
    <row r="88" spans="1:10" ht="42" customHeight="1" thickTop="1" thickBot="1">
      <c r="A88" s="510"/>
      <c r="B88" s="511"/>
      <c r="C88" s="527"/>
      <c r="D88" s="511"/>
      <c r="E88" s="511"/>
      <c r="F88" s="511"/>
      <c r="G88" s="511"/>
      <c r="H88" s="511"/>
      <c r="I88" s="511"/>
      <c r="J88" s="513"/>
    </row>
    <row r="89" spans="1:10" ht="36.6" customHeight="1" thickTop="1" thickBot="1">
      <c r="A89" s="466" t="s">
        <v>202</v>
      </c>
      <c r="B89" s="508"/>
      <c r="C89" s="342"/>
      <c r="D89" s="514" t="s">
        <v>204</v>
      </c>
      <c r="E89" s="508"/>
      <c r="F89" s="509"/>
      <c r="G89" s="146" t="s">
        <v>205</v>
      </c>
      <c r="H89" s="147" t="s">
        <v>206</v>
      </c>
      <c r="I89" s="146" t="s">
        <v>207</v>
      </c>
      <c r="J89" s="146" t="s">
        <v>208</v>
      </c>
    </row>
    <row r="90" spans="1:10" ht="57.95" customHeight="1" thickTop="1" thickBot="1">
      <c r="A90" s="531">
        <v>19</v>
      </c>
      <c r="B90" s="497" t="s">
        <v>328</v>
      </c>
      <c r="C90" s="524" t="s">
        <v>329</v>
      </c>
      <c r="D90" s="501" t="s">
        <v>330</v>
      </c>
      <c r="E90" s="502"/>
      <c r="F90" s="503"/>
      <c r="G90" s="149" t="s">
        <v>240</v>
      </c>
      <c r="H90" s="334">
        <v>10</v>
      </c>
      <c r="I90" s="335" t="s">
        <v>331</v>
      </c>
      <c r="J90" s="142" t="s">
        <v>332</v>
      </c>
    </row>
    <row r="91" spans="1:10" ht="57.95" customHeight="1" thickTop="1">
      <c r="A91" s="495"/>
      <c r="B91" s="498"/>
      <c r="C91" s="525"/>
      <c r="D91" s="485" t="s">
        <v>333</v>
      </c>
      <c r="E91" s="486"/>
      <c r="F91" s="487"/>
      <c r="G91" s="150" t="s">
        <v>71</v>
      </c>
      <c r="H91" s="336">
        <v>16</v>
      </c>
      <c r="I91" s="337" t="s">
        <v>334</v>
      </c>
      <c r="J91" s="143" t="s">
        <v>335</v>
      </c>
    </row>
    <row r="92" spans="1:10" ht="57.95" customHeight="1">
      <c r="A92" s="495"/>
      <c r="B92" s="498"/>
      <c r="C92" s="525"/>
      <c r="D92" s="488"/>
      <c r="E92" s="489"/>
      <c r="F92" s="490"/>
      <c r="G92" s="150"/>
      <c r="H92" s="336"/>
      <c r="I92" s="337"/>
      <c r="J92" s="143"/>
    </row>
    <row r="93" spans="1:10" ht="57.95" customHeight="1" thickBot="1">
      <c r="A93" s="495"/>
      <c r="B93" s="499"/>
      <c r="C93" s="526"/>
      <c r="D93" s="491"/>
      <c r="E93" s="492"/>
      <c r="F93" s="493"/>
      <c r="G93" s="151"/>
      <c r="H93" s="338"/>
      <c r="I93" s="339"/>
      <c r="J93" s="145"/>
    </row>
    <row r="94" spans="1:10" ht="57.95" customHeight="1" thickTop="1" thickBot="1">
      <c r="A94" s="494">
        <v>22</v>
      </c>
      <c r="B94" s="497" t="s">
        <v>336</v>
      </c>
      <c r="C94" s="524" t="s">
        <v>337</v>
      </c>
      <c r="D94" s="501" t="s">
        <v>338</v>
      </c>
      <c r="E94" s="502"/>
      <c r="F94" s="503"/>
      <c r="G94" s="149" t="s">
        <v>218</v>
      </c>
      <c r="H94" s="334">
        <v>150</v>
      </c>
      <c r="I94" s="335" t="s">
        <v>213</v>
      </c>
      <c r="J94" s="142" t="s">
        <v>339</v>
      </c>
    </row>
    <row r="95" spans="1:10" ht="98.25" customHeight="1" thickTop="1">
      <c r="A95" s="495"/>
      <c r="B95" s="498"/>
      <c r="C95" s="525"/>
      <c r="D95" s="485" t="s">
        <v>340</v>
      </c>
      <c r="E95" s="486"/>
      <c r="F95" s="487"/>
      <c r="G95" s="150" t="s">
        <v>212</v>
      </c>
      <c r="H95" s="336">
        <v>100</v>
      </c>
      <c r="I95" s="337" t="s">
        <v>213</v>
      </c>
      <c r="J95" s="143" t="s">
        <v>341</v>
      </c>
    </row>
    <row r="96" spans="1:10" ht="57.95" customHeight="1">
      <c r="A96" s="495"/>
      <c r="B96" s="498"/>
      <c r="C96" s="525"/>
      <c r="D96" s="488"/>
      <c r="E96" s="489"/>
      <c r="F96" s="490"/>
      <c r="G96" s="150"/>
      <c r="H96" s="341"/>
      <c r="I96" s="337"/>
      <c r="J96" s="143"/>
    </row>
    <row r="97" spans="1:10" ht="57.95" customHeight="1" thickBot="1">
      <c r="A97" s="496"/>
      <c r="B97" s="499"/>
      <c r="C97" s="526"/>
      <c r="D97" s="491"/>
      <c r="E97" s="492"/>
      <c r="F97" s="493"/>
      <c r="G97" s="151"/>
      <c r="H97" s="338"/>
      <c r="I97" s="339"/>
      <c r="J97" s="145"/>
    </row>
    <row r="98" spans="1:10" ht="84.75" customHeight="1" thickTop="1" thickBot="1">
      <c r="A98" s="494">
        <v>23</v>
      </c>
      <c r="B98" s="497" t="s">
        <v>342</v>
      </c>
      <c r="C98" s="524" t="s">
        <v>343</v>
      </c>
      <c r="D98" s="501" t="s">
        <v>344</v>
      </c>
      <c r="E98" s="502"/>
      <c r="F98" s="503"/>
      <c r="G98" s="149" t="s">
        <v>218</v>
      </c>
      <c r="H98" s="334">
        <v>60</v>
      </c>
      <c r="I98" s="335" t="s">
        <v>345</v>
      </c>
      <c r="J98" s="142" t="s">
        <v>346</v>
      </c>
    </row>
    <row r="99" spans="1:10" ht="57.95" customHeight="1" thickTop="1">
      <c r="A99" s="495"/>
      <c r="B99" s="498"/>
      <c r="C99" s="525"/>
      <c r="D99" s="485"/>
      <c r="E99" s="486"/>
      <c r="F99" s="487"/>
      <c r="G99" s="139"/>
      <c r="H99" s="336"/>
      <c r="I99" s="337"/>
      <c r="J99" s="143"/>
    </row>
    <row r="100" spans="1:10" ht="57.95" customHeight="1">
      <c r="A100" s="495"/>
      <c r="B100" s="498"/>
      <c r="C100" s="525"/>
      <c r="D100" s="488"/>
      <c r="E100" s="489"/>
      <c r="F100" s="490"/>
      <c r="G100" s="139"/>
      <c r="H100" s="341"/>
      <c r="I100" s="337"/>
      <c r="J100" s="143"/>
    </row>
    <row r="101" spans="1:10" ht="57.95" customHeight="1" thickBot="1">
      <c r="A101" s="496"/>
      <c r="B101" s="499"/>
      <c r="C101" s="526"/>
      <c r="D101" s="491"/>
      <c r="E101" s="492"/>
      <c r="F101" s="493"/>
      <c r="G101" s="144"/>
      <c r="H101" s="338"/>
      <c r="I101" s="339"/>
      <c r="J101" s="145"/>
    </row>
    <row r="102" spans="1:10" ht="16.5" customHeight="1" thickTop="1"/>
  </sheetData>
  <sheetProtection algorithmName="SHA-512" hashValue="P2eZNocFrlBEUFdziMarAACRPq5W/JQmDgYAxb5Gwp276AfPfuUYNkWUgXxR3vyCkr7Js58dQyNkzVNXM4ODwA==" saltValue="+upfFFTn60rBssZ7nCBdjQ==" spinCount="100000" sheet="1" objects="1" scenarios="1"/>
  <mergeCells count="169">
    <mergeCell ref="A98:A101"/>
    <mergeCell ref="B98:B101"/>
    <mergeCell ref="C98:C101"/>
    <mergeCell ref="D98:F98"/>
    <mergeCell ref="D99:F99"/>
    <mergeCell ref="D100:F100"/>
    <mergeCell ref="D101:F101"/>
    <mergeCell ref="A94:A97"/>
    <mergeCell ref="B94:B97"/>
    <mergeCell ref="C94:C97"/>
    <mergeCell ref="D94:F94"/>
    <mergeCell ref="D95:F95"/>
    <mergeCell ref="D96:F96"/>
    <mergeCell ref="D97:F97"/>
    <mergeCell ref="A87:J88"/>
    <mergeCell ref="A89:B89"/>
    <mergeCell ref="D89:F89"/>
    <mergeCell ref="A90:A93"/>
    <mergeCell ref="B90:B93"/>
    <mergeCell ref="C90:C93"/>
    <mergeCell ref="D90:F90"/>
    <mergeCell ref="D91:F91"/>
    <mergeCell ref="D92:F92"/>
    <mergeCell ref="D93:F93"/>
    <mergeCell ref="A83:A86"/>
    <mergeCell ref="B83:B86"/>
    <mergeCell ref="C83:C86"/>
    <mergeCell ref="D83:F83"/>
    <mergeCell ref="D84:F84"/>
    <mergeCell ref="D85:F85"/>
    <mergeCell ref="D86:F86"/>
    <mergeCell ref="A79:A82"/>
    <mergeCell ref="B79:B82"/>
    <mergeCell ref="C79:C82"/>
    <mergeCell ref="D79:F79"/>
    <mergeCell ref="D80:F80"/>
    <mergeCell ref="D81:F81"/>
    <mergeCell ref="D82:F82"/>
    <mergeCell ref="A75:A78"/>
    <mergeCell ref="B75:B78"/>
    <mergeCell ref="C75:C78"/>
    <mergeCell ref="D75:F75"/>
    <mergeCell ref="D76:F76"/>
    <mergeCell ref="D77:F77"/>
    <mergeCell ref="D78:F78"/>
    <mergeCell ref="A71:A74"/>
    <mergeCell ref="B71:B74"/>
    <mergeCell ref="C71:C74"/>
    <mergeCell ref="D71:F71"/>
    <mergeCell ref="D72:F72"/>
    <mergeCell ref="D73:F73"/>
    <mergeCell ref="D74:F74"/>
    <mergeCell ref="A67:A70"/>
    <mergeCell ref="B67:B70"/>
    <mergeCell ref="C67:C70"/>
    <mergeCell ref="D67:F67"/>
    <mergeCell ref="D68:F68"/>
    <mergeCell ref="D69:F69"/>
    <mergeCell ref="D70:F70"/>
    <mergeCell ref="D61:F61"/>
    <mergeCell ref="D62:F62"/>
    <mergeCell ref="A63:A66"/>
    <mergeCell ref="B63:B66"/>
    <mergeCell ref="C63:C66"/>
    <mergeCell ref="D63:F63"/>
    <mergeCell ref="D64:F64"/>
    <mergeCell ref="D65:F65"/>
    <mergeCell ref="D66:F66"/>
    <mergeCell ref="A57:A58"/>
    <mergeCell ref="B57:B58"/>
    <mergeCell ref="C57:C58"/>
    <mergeCell ref="D57:F57"/>
    <mergeCell ref="D58:F58"/>
    <mergeCell ref="A59:A62"/>
    <mergeCell ref="B59:B62"/>
    <mergeCell ref="C59:C62"/>
    <mergeCell ref="D59:F59"/>
    <mergeCell ref="D60:F60"/>
    <mergeCell ref="A44:A48"/>
    <mergeCell ref="B44:B47"/>
    <mergeCell ref="C44:C47"/>
    <mergeCell ref="D44:F44"/>
    <mergeCell ref="D45:F45"/>
    <mergeCell ref="D46:F46"/>
    <mergeCell ref="D47:F47"/>
    <mergeCell ref="B48:J48"/>
    <mergeCell ref="A53:A56"/>
    <mergeCell ref="B53:B56"/>
    <mergeCell ref="C53:C56"/>
    <mergeCell ref="D53:F53"/>
    <mergeCell ref="D54:F54"/>
    <mergeCell ref="D55:F55"/>
    <mergeCell ref="D56:F56"/>
    <mergeCell ref="A49:A52"/>
    <mergeCell ref="B49:B52"/>
    <mergeCell ref="C49:C52"/>
    <mergeCell ref="D49:F49"/>
    <mergeCell ref="D50:F50"/>
    <mergeCell ref="D51:F51"/>
    <mergeCell ref="D52:F52"/>
    <mergeCell ref="A36:J37"/>
    <mergeCell ref="A38:B38"/>
    <mergeCell ref="D38:F38"/>
    <mergeCell ref="A39:A43"/>
    <mergeCell ref="B39:B42"/>
    <mergeCell ref="C39:C42"/>
    <mergeCell ref="D39:F39"/>
    <mergeCell ref="D40:F40"/>
    <mergeCell ref="D41:F41"/>
    <mergeCell ref="D42:F42"/>
    <mergeCell ref="B43:J43"/>
    <mergeCell ref="A32:A35"/>
    <mergeCell ref="B32:B35"/>
    <mergeCell ref="C32:C35"/>
    <mergeCell ref="D32:F32"/>
    <mergeCell ref="D33:F33"/>
    <mergeCell ref="D34:F34"/>
    <mergeCell ref="D35:F35"/>
    <mergeCell ref="A28:A31"/>
    <mergeCell ref="B28:B31"/>
    <mergeCell ref="C28:C31"/>
    <mergeCell ref="D28:F28"/>
    <mergeCell ref="J28:J31"/>
    <mergeCell ref="D29:F29"/>
    <mergeCell ref="D30:F30"/>
    <mergeCell ref="D31:F31"/>
    <mergeCell ref="A24:A27"/>
    <mergeCell ref="B24:B27"/>
    <mergeCell ref="C24:C27"/>
    <mergeCell ref="D24:F24"/>
    <mergeCell ref="D25:F25"/>
    <mergeCell ref="D26:F26"/>
    <mergeCell ref="D27:F27"/>
    <mergeCell ref="A16:A19"/>
    <mergeCell ref="B16:B19"/>
    <mergeCell ref="C16:C19"/>
    <mergeCell ref="D16:F16"/>
    <mergeCell ref="J16:J19"/>
    <mergeCell ref="D17:F17"/>
    <mergeCell ref="D18:F18"/>
    <mergeCell ref="D19:F19"/>
    <mergeCell ref="A20:A23"/>
    <mergeCell ref="B20:B23"/>
    <mergeCell ref="C20:C23"/>
    <mergeCell ref="D20:F20"/>
    <mergeCell ref="D21:F21"/>
    <mergeCell ref="D22:F22"/>
    <mergeCell ref="D23:F23"/>
    <mergeCell ref="D9:F9"/>
    <mergeCell ref="D10:F10"/>
    <mergeCell ref="D11:F11"/>
    <mergeCell ref="A12:A15"/>
    <mergeCell ref="B12:B15"/>
    <mergeCell ref="C12:C15"/>
    <mergeCell ref="D12:F12"/>
    <mergeCell ref="A2:B2"/>
    <mergeCell ref="A3:B3"/>
    <mergeCell ref="A5:J6"/>
    <mergeCell ref="A7:B7"/>
    <mergeCell ref="D7:F7"/>
    <mergeCell ref="A8:A11"/>
    <mergeCell ref="B8:B11"/>
    <mergeCell ref="C8:C11"/>
    <mergeCell ref="D8:F8"/>
    <mergeCell ref="J8:J11"/>
    <mergeCell ref="J12:J15"/>
    <mergeCell ref="D13:F13"/>
    <mergeCell ref="D14:F14"/>
    <mergeCell ref="D15:F15"/>
  </mergeCells>
  <pageMargins left="0.25" right="0.25" top="0.75" bottom="0.75" header="0.3" footer="0.3"/>
  <pageSetup scale="55" fitToHeight="0" orientation="landscape" horizontalDpi="4294967292" verticalDpi="4294967292" r:id="rId1"/>
  <rowBreaks count="1" manualBreakCount="1">
    <brk id="82" max="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08752ed-fd79-481f-980d-1d7f2f042651">
      <Terms xmlns="http://schemas.microsoft.com/office/infopath/2007/PartnerControls"/>
    </lcf76f155ced4ddcb4097134ff3c332f>
    <Notes xmlns="f08752ed-fd79-481f-980d-1d7f2f042651" xsi:nil="true"/>
    <TaxCatchAll xmlns="9dab5f44-0674-4fb0-aad3-2a8ccfbd0ea1" xsi:nil="true"/>
    <Order0 xmlns="f08752ed-fd79-481f-980d-1d7f2f042651" xsi:nil="true"/>
    <Concerns xmlns="f08752ed-fd79-481f-980d-1d7f2f042651" xsi:nil="true"/>
    <ProcessStage xmlns="f08752ed-fd79-481f-980d-1d7f2f04265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BA38C52A36F524184011EBFAF18E5A7" ma:contentTypeVersion="24" ma:contentTypeDescription="Create a new document." ma:contentTypeScope="" ma:versionID="f852f5d3ce376c9eb49dd638ee7acdca">
  <xsd:schema xmlns:xsd="http://www.w3.org/2001/XMLSchema" xmlns:xs="http://www.w3.org/2001/XMLSchema" xmlns:p="http://schemas.microsoft.com/office/2006/metadata/properties" xmlns:ns2="9dab5f44-0674-4fb0-aad3-2a8ccfbd0ea1" xmlns:ns3="f08752ed-fd79-481f-980d-1d7f2f042651" targetNamespace="http://schemas.microsoft.com/office/2006/metadata/properties" ma:root="true" ma:fieldsID="b1088f1da5e86c2f07588ff5e253691d" ns2:_="" ns3:_="">
    <xsd:import namespace="9dab5f44-0674-4fb0-aad3-2a8ccfbd0ea1"/>
    <xsd:import namespace="f08752ed-fd79-481f-980d-1d7f2f042651"/>
    <xsd:element name="properties">
      <xsd:complexType>
        <xsd:sequence>
          <xsd:element name="documentManagement">
            <xsd:complexType>
              <xsd:all>
                <xsd:element ref="ns2:SharedWithUsers" minOccurs="0"/>
                <xsd:element ref="ns3:MediaServiceMetadata" minOccurs="0"/>
                <xsd:element ref="ns3:MediaServiceFastMetadata" minOccurs="0"/>
                <xsd:element ref="ns2:SharedWithDetails" minOccurs="0"/>
                <xsd:element ref="ns3:MediaServiceAutoKeyPoints" minOccurs="0"/>
                <xsd:element ref="ns3:MediaServiceKeyPoints" minOccurs="0"/>
                <xsd:element ref="ns3:MediaServiceDateTaken" minOccurs="0"/>
                <xsd:element ref="ns3:MediaServiceOCR" minOccurs="0"/>
                <xsd:element ref="ns3:MediaServiceGenerationTime" minOccurs="0"/>
                <xsd:element ref="ns3:MediaServiceEventHashCode" minOccurs="0"/>
                <xsd:element ref="ns3:Notes" minOccurs="0"/>
                <xsd:element ref="ns3:MediaLengthInSeconds" minOccurs="0"/>
                <xsd:element ref="ns3:MediaServiceLocation" minOccurs="0"/>
                <xsd:element ref="ns3:lcf76f155ced4ddcb4097134ff3c332f" minOccurs="0"/>
                <xsd:element ref="ns2:TaxCatchAll" minOccurs="0"/>
                <xsd:element ref="ns3:ProcessStage" minOccurs="0"/>
                <xsd:element ref="ns3:Order0" minOccurs="0"/>
                <xsd:element ref="ns3:MediaServiceSearchProperties" minOccurs="0"/>
                <xsd:element ref="ns3:Concerns" minOccurs="0"/>
                <xsd:element ref="ns3:MediaServiceObjectDetectorVersion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ab5f44-0674-4fb0-aad3-2a8ccfbd0ea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fde0cd00-e342-4c49-9ae7-08e29aa6229a}" ma:internalName="TaxCatchAll" ma:showField="CatchAllData" ma:web="9dab5f44-0674-4fb0-aad3-2a8ccfbd0ea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08752ed-fd79-481f-980d-1d7f2f042651" elementFormDefault="qualified">
    <xsd:import namespace="http://schemas.microsoft.com/office/2006/documentManagement/types"/>
    <xsd:import namespace="http://schemas.microsoft.com/office/infopath/2007/PartnerControls"/>
    <xsd:element name="MediaServiceMetadata" ma:index="9" nillable="true" ma:displayName="MediaServiceMetadata" ma:description="" ma:hidden="true" ma:internalName="MediaServiceMetadata" ma:readOnly="true">
      <xsd:simpleType>
        <xsd:restriction base="dms:Note"/>
      </xsd:simpleType>
    </xsd:element>
    <xsd:element name="MediaServiceFastMetadata" ma:index="10" nillable="true" ma:displayName="MediaServiceFastMetadata" ma:description=""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Notes" ma:index="18" nillable="true" ma:displayName="Notes" ma:format="Dropdown" ma:internalName="Notes">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31c15cb-d775-4c02-a70d-99eaedacf5c3" ma:termSetId="09814cd3-568e-fe90-9814-8d621ff8fb84" ma:anchorId="fba54fb3-c3e1-fe81-a776-ca4b69148c4d" ma:open="true" ma:isKeyword="false">
      <xsd:complexType>
        <xsd:sequence>
          <xsd:element ref="pc:Terms" minOccurs="0" maxOccurs="1"/>
        </xsd:sequence>
      </xsd:complexType>
    </xsd:element>
    <xsd:element name="ProcessStage" ma:index="24" nillable="true" ma:displayName="Process Stage" ma:format="Dropdown" ma:internalName="ProcessStage">
      <xsd:complexType>
        <xsd:complexContent>
          <xsd:extension base="dms:MultiChoice">
            <xsd:sequence>
              <xsd:element name="Value" maxOccurs="unbounded" minOccurs="0" nillable="true">
                <xsd:simpleType>
                  <xsd:restriction base="dms:Choice">
                    <xsd:enumeration value="General Grants"/>
                    <xsd:enumeration value="Awarding"/>
                    <xsd:enumeration value="Post-Award"/>
                    <xsd:enumeration value="Closeout"/>
                    <xsd:enumeration value="BBGM Sky"/>
                    <xsd:enumeration value="Reporting/Payments/Risk Assessment"/>
                    <xsd:enumeration value="Internal Audit"/>
                    <xsd:enumeration value="GOR"/>
                    <xsd:enumeration value="Pre-Award Checklist"/>
                    <xsd:enumeration value="Audit Review"/>
                    <xsd:enumeration value="Site Review"/>
                    <xsd:enumeration value="Deobligate/Invoicing"/>
                  </xsd:restriction>
                </xsd:simpleType>
              </xsd:element>
            </xsd:sequence>
          </xsd:extension>
        </xsd:complexContent>
      </xsd:complexType>
    </xsd:element>
    <xsd:element name="Order0" ma:index="25" nillable="true" ma:displayName="Order" ma:format="Dropdown" ma:indexed="true" ma:internalName="Order0" ma:percentage="FALSE">
      <xsd:simpleType>
        <xsd:restriction base="dms:Number"/>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Concerns" ma:index="27" nillable="true" ma:displayName="Concerns" ma:format="Dropdown" ma:internalName="Concerns">
      <xsd:simpleType>
        <xsd:restriction base="dms:Note">
          <xsd:maxLength value="255"/>
        </xsd:restriction>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5BA180-5DF9-4B90-A836-F7C4423C955B}">
  <ds:schemaRefs>
    <ds:schemaRef ds:uri="http://www.w3.org/XML/1998/namespace"/>
    <ds:schemaRef ds:uri="b0bc8d3b-b32e-4f67-959c-2c44d1e1eb50"/>
    <ds:schemaRef ds:uri="http://schemas.openxmlformats.org/package/2006/metadata/core-properties"/>
    <ds:schemaRef ds:uri="http://schemas.microsoft.com/office/2006/documentManagement/types"/>
    <ds:schemaRef ds:uri="e0ea725d-2f48-4438-890f-a4266f5b874b"/>
    <ds:schemaRef ds:uri="http://purl.org/dc/terms/"/>
    <ds:schemaRef ds:uri="http://schemas.microsoft.com/office/infopath/2007/PartnerControls"/>
    <ds:schemaRef ds:uri="http://schemas.microsoft.com/office/2006/metadata/properties"/>
    <ds:schemaRef ds:uri="http://purl.org/dc/dcmitype/"/>
    <ds:schemaRef ds:uri="http://purl.org/dc/elements/1.1/"/>
  </ds:schemaRefs>
</ds:datastoreItem>
</file>

<file path=customXml/itemProps2.xml><?xml version="1.0" encoding="utf-8"?>
<ds:datastoreItem xmlns:ds="http://schemas.openxmlformats.org/officeDocument/2006/customXml" ds:itemID="{66919AE1-C494-4AB9-BCC6-32ECE6919981}">
  <ds:schemaRefs>
    <ds:schemaRef ds:uri="http://schemas.microsoft.com/sharepoint/v3/contenttype/forms"/>
  </ds:schemaRefs>
</ds:datastoreItem>
</file>

<file path=customXml/itemProps3.xml><?xml version="1.0" encoding="utf-8"?>
<ds:datastoreItem xmlns:ds="http://schemas.openxmlformats.org/officeDocument/2006/customXml" ds:itemID="{6F51D3F1-B6C6-4ABA-BEB1-DAEAFC6652E2}"/>
</file>

<file path=docMetadata/LabelInfo.xml><?xml version="1.0" encoding="utf-8"?>
<clbl:labelList xmlns:clbl="http://schemas.microsoft.com/office/2020/mipLabelMetadata">
  <clbl:label id="{bd9d83a6-194c-4fd1-8644-31bb70d34db7}" enabled="1" method="Standard" siteId="{930804c5-60f5-4b55-81a9-7ecefced757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Grant Proposal Budget</vt:lpstr>
      <vt:lpstr>Grant Proposal Timeline</vt:lpstr>
      <vt:lpstr>Sample Completed Budget</vt:lpstr>
      <vt:lpstr>Sample Completed Timeline</vt:lpstr>
      <vt:lpstr>'Grant Proposal Budget'!Print_Area</vt:lpstr>
      <vt:lpstr>'Grant Proposal Timeline'!Print_Area</vt:lpstr>
      <vt:lpstr>'Sample Completed Budget'!Print_Area</vt:lpstr>
      <vt:lpstr>'Sample Completed Timeline'!Print_Area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2021-12-07T15:28:51Z</dcterms:created>
  <dcterms:modified xsi:type="dcterms:W3CDTF">2026-06-22T19:04:02Z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0x0101006BA38C52A36F524184011EBFAF18E5A7</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